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3820"/>
  <bookViews>
    <workbookView xWindow="120" yWindow="165" windowWidth="15135" windowHeight="7530"/>
  </bookViews>
  <sheets>
    <sheet name="SGA Budget FY15" sheetId="1" r:id="rId1"/>
  </sheets>
  <definedNames>
    <definedName name="_xlnm.Print_Titles" localSheetId="0">'SGA Budget FY15'!$1:$13</definedName>
  </definedNames>
  <calcPr calcId="145621"/>
</workbook>
</file>

<file path=xl/calcChain.xml><?xml version="1.0" encoding="utf-8"?>
<calcChain xmlns="http://schemas.openxmlformats.org/spreadsheetml/2006/main">
  <c r="C19" i="1" l="1"/>
  <c r="E19" i="1"/>
  <c r="G19" i="1" s="1"/>
  <c r="J19" i="1" s="1"/>
  <c r="H19" i="1"/>
  <c r="C18" i="1" l="1"/>
  <c r="C17" i="1"/>
  <c r="C16" i="1"/>
  <c r="I128" i="1"/>
  <c r="I129" i="1"/>
  <c r="J129" i="1" s="1"/>
  <c r="I121" i="1"/>
  <c r="J121" i="1" s="1"/>
  <c r="I122" i="1"/>
  <c r="J122" i="1" s="1"/>
  <c r="J128" i="1"/>
  <c r="E123" i="1"/>
  <c r="I123" i="1" s="1"/>
  <c r="J123" i="1" s="1"/>
  <c r="I120" i="1"/>
  <c r="J120" i="1" s="1"/>
  <c r="E94" i="1"/>
  <c r="E95" i="1" s="1"/>
  <c r="G103" i="1"/>
  <c r="J103" i="1" s="1"/>
  <c r="G69" i="1"/>
  <c r="J69" i="1" s="1"/>
  <c r="E83" i="1"/>
  <c r="E79" i="1"/>
  <c r="G73" i="1"/>
  <c r="J73" i="1" s="1"/>
  <c r="H83" i="1"/>
  <c r="I83" i="1"/>
  <c r="H79" i="1"/>
  <c r="I79" i="1"/>
  <c r="H74" i="1"/>
  <c r="I74" i="1"/>
  <c r="E72" i="1"/>
  <c r="E74" i="1" s="1"/>
  <c r="G68" i="1"/>
  <c r="J68" i="1" s="1"/>
  <c r="G38" i="1"/>
  <c r="G39" i="1"/>
  <c r="G40" i="1"/>
  <c r="E42" i="1"/>
  <c r="G54" i="1" l="1"/>
  <c r="G55" i="1"/>
  <c r="G53" i="1"/>
  <c r="H50" i="1"/>
  <c r="I50" i="1"/>
  <c r="E50" i="1"/>
  <c r="G49" i="1"/>
  <c r="H36" i="1"/>
  <c r="G36" i="1"/>
  <c r="C27" i="1"/>
  <c r="I31" i="1"/>
  <c r="I23" i="1"/>
  <c r="C30" i="1"/>
  <c r="C29" i="1"/>
  <c r="C28" i="1"/>
  <c r="E28" i="1" s="1"/>
  <c r="H28" i="1" s="1"/>
  <c r="C26" i="1"/>
  <c r="C21" i="1"/>
  <c r="C22" i="1"/>
  <c r="C20" i="1"/>
  <c r="E16" i="1"/>
  <c r="J49" i="1" l="1"/>
  <c r="G56" i="1"/>
  <c r="G16" i="1"/>
  <c r="J28" i="1"/>
  <c r="E20" i="1"/>
  <c r="H20" i="1" l="1"/>
  <c r="G20" i="1"/>
  <c r="J20" i="1" l="1"/>
  <c r="G102" i="1"/>
  <c r="J102" i="1" s="1"/>
  <c r="G104" i="1" l="1"/>
  <c r="J104" i="1" s="1"/>
  <c r="E17" i="1" l="1"/>
  <c r="E18" i="1"/>
  <c r="E26" i="1"/>
  <c r="E21" i="1"/>
  <c r="E22" i="1"/>
  <c r="E23" i="1" l="1"/>
  <c r="G26" i="1"/>
  <c r="G31" i="1" s="1"/>
  <c r="G22" i="1"/>
  <c r="H22" i="1"/>
  <c r="I119" i="1"/>
  <c r="J119" i="1" s="1"/>
  <c r="H135" i="1"/>
  <c r="H131" i="1"/>
  <c r="I130" i="1"/>
  <c r="J130" i="1" s="1"/>
  <c r="I127" i="1"/>
  <c r="J127" i="1" s="1"/>
  <c r="H124" i="1"/>
  <c r="E124" i="1"/>
  <c r="G124" i="1"/>
  <c r="G106" i="1"/>
  <c r="J106" i="1" s="1"/>
  <c r="G99" i="1"/>
  <c r="J99" i="1" s="1"/>
  <c r="G100" i="1"/>
  <c r="J100" i="1" s="1"/>
  <c r="G101" i="1"/>
  <c r="J101" i="1" s="1"/>
  <c r="G77" i="1"/>
  <c r="G105" i="1"/>
  <c r="J105" i="1" s="1"/>
  <c r="G98" i="1"/>
  <c r="J98" i="1" s="1"/>
  <c r="I111" i="1"/>
  <c r="H111" i="1"/>
  <c r="I107" i="1"/>
  <c r="H107" i="1"/>
  <c r="I95" i="1"/>
  <c r="H95" i="1"/>
  <c r="G70" i="1"/>
  <c r="J70" i="1" s="1"/>
  <c r="G71" i="1"/>
  <c r="J71" i="1" s="1"/>
  <c r="G72" i="1"/>
  <c r="J72" i="1" s="1"/>
  <c r="G67" i="1"/>
  <c r="I87" i="1"/>
  <c r="I89" i="1" s="1"/>
  <c r="H87" i="1"/>
  <c r="H89" i="1" s="1"/>
  <c r="G78" i="1"/>
  <c r="J78" i="1" s="1"/>
  <c r="E11" i="1"/>
  <c r="G8" i="1"/>
  <c r="E86" i="1" s="1"/>
  <c r="E87" i="1" s="1"/>
  <c r="E89" i="1" s="1"/>
  <c r="H60" i="1"/>
  <c r="I60" i="1"/>
  <c r="J38" i="1"/>
  <c r="J67" i="1" l="1"/>
  <c r="J77" i="1"/>
  <c r="J79" i="1" s="1"/>
  <c r="G79" i="1"/>
  <c r="J22" i="1"/>
  <c r="J131" i="1"/>
  <c r="J107" i="1"/>
  <c r="I131" i="1"/>
  <c r="I124" i="1"/>
  <c r="K124" i="1" s="1"/>
  <c r="J124" i="1"/>
  <c r="H137" i="1"/>
  <c r="E131" i="1"/>
  <c r="E134" i="1" s="1"/>
  <c r="G131" i="1"/>
  <c r="E107" i="1"/>
  <c r="G107" i="1"/>
  <c r="G94" i="1"/>
  <c r="I113" i="1"/>
  <c r="G74" i="1"/>
  <c r="H113" i="1"/>
  <c r="G47" i="1"/>
  <c r="J47" i="1" s="1"/>
  <c r="G46" i="1"/>
  <c r="J46" i="1" s="1"/>
  <c r="G45" i="1"/>
  <c r="I42" i="1"/>
  <c r="G41" i="1"/>
  <c r="J41" i="1" s="1"/>
  <c r="E135" i="1" l="1"/>
  <c r="I134" i="1"/>
  <c r="J45" i="1"/>
  <c r="J40" i="1"/>
  <c r="E56" i="1"/>
  <c r="G48" i="1"/>
  <c r="G95" i="1"/>
  <c r="K95" i="1" s="1"/>
  <c r="J94" i="1"/>
  <c r="J95" i="1" s="1"/>
  <c r="J74" i="1"/>
  <c r="K131" i="1"/>
  <c r="K107" i="1"/>
  <c r="K79" i="1"/>
  <c r="J54" i="1"/>
  <c r="J55" i="1"/>
  <c r="H56" i="1"/>
  <c r="I135" i="1" l="1"/>
  <c r="I137" i="1" s="1"/>
  <c r="J134" i="1"/>
  <c r="J135" i="1" s="1"/>
  <c r="J137" i="1" s="1"/>
  <c r="E110" i="1"/>
  <c r="E111" i="1" s="1"/>
  <c r="E113" i="1" s="1"/>
  <c r="G50" i="1"/>
  <c r="K50" i="1" s="1"/>
  <c r="J48" i="1"/>
  <c r="J50" i="1" s="1"/>
  <c r="K74" i="1"/>
  <c r="G135" i="1"/>
  <c r="G86" i="1"/>
  <c r="J86" i="1" s="1"/>
  <c r="J87" i="1" s="1"/>
  <c r="I56" i="1"/>
  <c r="J53" i="1"/>
  <c r="J56" i="1" s="1"/>
  <c r="J39" i="1"/>
  <c r="G37" i="1"/>
  <c r="G42" i="1" s="1"/>
  <c r="H35" i="1"/>
  <c r="G110" i="1" l="1"/>
  <c r="J110" i="1" s="1"/>
  <c r="J111" i="1" s="1"/>
  <c r="J113" i="1" s="1"/>
  <c r="G82" i="1"/>
  <c r="G83" i="1" s="1"/>
  <c r="K56" i="1"/>
  <c r="I62" i="1"/>
  <c r="J37" i="1"/>
  <c r="J35" i="1"/>
  <c r="G111" i="1"/>
  <c r="G113" i="1" s="1"/>
  <c r="K113" i="1" s="1"/>
  <c r="G137" i="1"/>
  <c r="K137" i="1" s="1"/>
  <c r="K135" i="1"/>
  <c r="G87" i="1"/>
  <c r="J36" i="1"/>
  <c r="H34" i="1"/>
  <c r="H42" i="1" s="1"/>
  <c r="E30" i="1"/>
  <c r="H30" i="1" s="1"/>
  <c r="J30" i="1" s="1"/>
  <c r="E29" i="1"/>
  <c r="H29" i="1" s="1"/>
  <c r="J29" i="1" s="1"/>
  <c r="E27" i="1"/>
  <c r="H17" i="1"/>
  <c r="H18" i="1"/>
  <c r="H21" i="1"/>
  <c r="H26" i="1"/>
  <c r="G89" i="1" l="1"/>
  <c r="K83" i="1"/>
  <c r="J82" i="1"/>
  <c r="J83" i="1" s="1"/>
  <c r="J89" i="1" s="1"/>
  <c r="H27" i="1"/>
  <c r="J27" i="1" s="1"/>
  <c r="E31" i="1"/>
  <c r="K42" i="1"/>
  <c r="K111" i="1"/>
  <c r="E137" i="1"/>
  <c r="I140" i="1"/>
  <c r="K87" i="1"/>
  <c r="K89" i="1"/>
  <c r="J34" i="1"/>
  <c r="J42" i="1" s="1"/>
  <c r="H16" i="1"/>
  <c r="G21" i="1"/>
  <c r="J21" i="1" s="1"/>
  <c r="G18" i="1"/>
  <c r="J18" i="1" s="1"/>
  <c r="J26" i="1"/>
  <c r="G17" i="1"/>
  <c r="J31" i="1" l="1"/>
  <c r="H31" i="1"/>
  <c r="K31" i="1" s="1"/>
  <c r="J17" i="1"/>
  <c r="G23" i="1"/>
  <c r="H23" i="1"/>
  <c r="J16" i="1"/>
  <c r="E59" i="1" l="1"/>
  <c r="G59" i="1" s="1"/>
  <c r="H62" i="1"/>
  <c r="H140" i="1" s="1"/>
  <c r="J23" i="1"/>
  <c r="K23" i="1"/>
  <c r="E60" i="1" l="1"/>
  <c r="E62" i="1" s="1"/>
  <c r="G60" i="1"/>
  <c r="G62" i="1" s="1"/>
  <c r="J59" i="1"/>
  <c r="J60" i="1" s="1"/>
  <c r="J62" i="1" s="1"/>
  <c r="K62" i="1" l="1"/>
  <c r="K60" i="1"/>
  <c r="G140" i="1"/>
</calcChain>
</file>

<file path=xl/sharedStrings.xml><?xml version="1.0" encoding="utf-8"?>
<sst xmlns="http://schemas.openxmlformats.org/spreadsheetml/2006/main" count="126" uniqueCount="95">
  <si>
    <t>Uncommitted</t>
  </si>
  <si>
    <t>Total Revenues</t>
  </si>
  <si>
    <t>Allocations</t>
  </si>
  <si>
    <t>Classification</t>
  </si>
  <si>
    <t>TA100</t>
  </si>
  <si>
    <t>FY15 Revenues</t>
  </si>
  <si>
    <t>Account</t>
  </si>
  <si>
    <t>KVC Cards</t>
  </si>
  <si>
    <t>Campus Center Fee</t>
  </si>
  <si>
    <t>Student Rep Fee</t>
  </si>
  <si>
    <t>TB150</t>
  </si>
  <si>
    <t>TA200</t>
  </si>
  <si>
    <t xml:space="preserve">Revenues </t>
  </si>
  <si>
    <t xml:space="preserve">Quantity </t>
  </si>
  <si>
    <t>Per Unit</t>
  </si>
  <si>
    <t>Total</t>
  </si>
  <si>
    <t>TA 100</t>
  </si>
  <si>
    <t>TB 150</t>
  </si>
  <si>
    <t>TA 200</t>
  </si>
  <si>
    <t>SubTotals</t>
  </si>
  <si>
    <t xml:space="preserve">Subtotal </t>
  </si>
  <si>
    <t xml:space="preserve">Leadership Development </t>
  </si>
  <si>
    <t xml:space="preserve">Community Outreach </t>
  </si>
  <si>
    <t>Leadership Challenge/ Service Learning</t>
  </si>
  <si>
    <t>Subtotal</t>
  </si>
  <si>
    <t>Welcome Week</t>
  </si>
  <si>
    <t>Homecoming</t>
  </si>
  <si>
    <t>Spring Fling</t>
  </si>
  <si>
    <t>Kern Value Cards</t>
  </si>
  <si>
    <t>Beverage and Catering</t>
  </si>
  <si>
    <t>Mission Linen - Mat Cleaning Services</t>
  </si>
  <si>
    <t xml:space="preserve">Arrowhead Cooler Rental and Water Services </t>
  </si>
  <si>
    <t>Ultrex Copier</t>
  </si>
  <si>
    <t>Scantrons and Blue Books</t>
  </si>
  <si>
    <t>Debates and Workshops</t>
  </si>
  <si>
    <t>Office and Maintinence</t>
  </si>
  <si>
    <t>Publicity and Advertizing</t>
  </si>
  <si>
    <t>1/3 Split</t>
  </si>
  <si>
    <t>Activities and Events</t>
  </si>
  <si>
    <t>Grand Totals</t>
  </si>
  <si>
    <t>Department of Student Organizations</t>
  </si>
  <si>
    <t xml:space="preserve">Workshops </t>
  </si>
  <si>
    <t>Advisor Trainings</t>
  </si>
  <si>
    <t xml:space="preserve">Athletics/Cheering/Mascot </t>
  </si>
  <si>
    <t>Department of Legislative Affairs</t>
  </si>
  <si>
    <t xml:space="preserve">Equipment Maintenance (Golf Cart, Sound System, etc.) </t>
  </si>
  <si>
    <t>Marketing and Advertizing</t>
  </si>
  <si>
    <r>
      <t>Community Outreach</t>
    </r>
    <r>
      <rPr>
        <sz val="8"/>
        <color rgb="FF000000"/>
        <rFont val="Arial"/>
        <family val="2"/>
      </rPr>
      <t xml:space="preserve"> (25%)</t>
    </r>
  </si>
  <si>
    <t>Reserves</t>
  </si>
  <si>
    <t>Director of Finance (44 wk x 4 hrs/wk)</t>
  </si>
  <si>
    <t>Director of Legislative Affairs (44 wk x 4 hrs/wk)</t>
  </si>
  <si>
    <t>Balance Forward for Next Fiscal Year per account</t>
  </si>
  <si>
    <t>Parliamentarian (44 wk x 4 hrs/wk)</t>
  </si>
  <si>
    <t>The operating budget of the Bakersfield College Students Government Association (BCSGA) is made up of a $15 student charge that all students opt to pay when registering for classes when purchasing the BCSGA Kern Value Student Discount Card. The BCSGA Reserve Accounts, separate from the BCSGA Fiscal Operating Budgets, is made up of excess revenues from previous years. Please see the BCSGA Constitution and COBRA for additional information on Association Finance.</t>
  </si>
  <si>
    <t>BCSGA Operations and Honorariums</t>
  </si>
  <si>
    <t>BCSGA Retreat</t>
  </si>
  <si>
    <t>BCSGA Elections</t>
  </si>
  <si>
    <t xml:space="preserve">Payroll for BCSGA Officers </t>
  </si>
  <si>
    <t>Director of Student Activities (44 wk x 6 hrs/wk)</t>
  </si>
  <si>
    <t>Secretary (51 wk x 19 hrs/wk)</t>
  </si>
  <si>
    <t>5 Front Desk Attendants (51 wks x 19 hrs/wk)</t>
  </si>
  <si>
    <t>4 Production Team (51 wks x 19 hrs/wk)</t>
  </si>
  <si>
    <t>Delano Programmer (51 wks x 19 hrs/wk)</t>
  </si>
  <si>
    <t>2 Pantry Coordinator (51 wks x 19 hrs/wk)</t>
  </si>
  <si>
    <t>Payroll for Support Staff and OSL Student Employees</t>
  </si>
  <si>
    <t>Executive Branch Operating</t>
  </si>
  <si>
    <t>Legislative Branch Operating</t>
  </si>
  <si>
    <t>Judical Review Board Operating</t>
  </si>
  <si>
    <t>Office Supplies (Name Badges &amp; Plates, Business Cards, T-Shirts/polos, etc.)</t>
  </si>
  <si>
    <t>Senate Finance Committee</t>
  </si>
  <si>
    <t>BCSGA Department of Student Activities</t>
  </si>
  <si>
    <t xml:space="preserve">New Student Convocation </t>
  </si>
  <si>
    <t xml:space="preserve">Monthly Diversity Activities </t>
  </si>
  <si>
    <t>Campus Collaborative Action Grants</t>
  </si>
  <si>
    <t>Student Activities Operating</t>
  </si>
  <si>
    <t xml:space="preserve">Welcome Back Week in January </t>
  </si>
  <si>
    <t>Student Involvement Festival</t>
  </si>
  <si>
    <t xml:space="preserve">StudOrg Operating </t>
  </si>
  <si>
    <t>StudOrg Conferences</t>
  </si>
  <si>
    <t xml:space="preserve">Constitution Day StudOrg Fair </t>
  </si>
  <si>
    <t xml:space="preserve">Health and Welness StudOrg Fair </t>
  </si>
  <si>
    <t xml:space="preserve">Student Recognition Awards Brunch </t>
  </si>
  <si>
    <t xml:space="preserve">StudOrg Funding </t>
  </si>
  <si>
    <t>Student Organization Funding Grants (60%)</t>
  </si>
  <si>
    <t xml:space="preserve">Travel to SSCCC Fall General Assessembly </t>
  </si>
  <si>
    <t xml:space="preserve">Travel to SSCCC Spring General Assessembly </t>
  </si>
  <si>
    <t xml:space="preserve">Travel to CCCSAA Student Leadership Conference </t>
  </si>
  <si>
    <t>Travel to Region V Meetings</t>
  </si>
  <si>
    <t>Travel for Student Advocacy</t>
  </si>
  <si>
    <t xml:space="preserve">March on March Lobby Day </t>
  </si>
  <si>
    <t>Presentors to Campus</t>
  </si>
  <si>
    <t xml:space="preserve">Legislative Affairs Operating </t>
  </si>
  <si>
    <t>President (44 wk x 8 hrs/wk)</t>
  </si>
  <si>
    <t>Vice President (44 wk x 8 hrs/wk)</t>
  </si>
  <si>
    <t>Director of Student Organizations (44 wk x 6 hrs/wk)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</si>
</sst>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4" x14ac:knownFonts="1">
    <font>
      <sz val="11"/>
      <color rgb="FF000000"/>
      <name val="Calibri"/>
      <family val="2"/>
      <charset val="204"/>
    </font>
    <font>
      <sz val="8"/>
      <color rgb="FF000000"/>
      <name val="Arial"/>
      <family val="2"/>
    </font>
    <font>
      <b/>
      <sz val="8"/>
      <color rgb="FF000000"/>
      <name val="Arial"/>
      <family val="2"/>
    </font>
    <font>
      <u/>
      <sz val="8"/>
      <color rgb="FF000000"/>
      <name val="Arial"/>
      <family val="2"/>
    </font>
  </fonts>
  <fills count="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92D050"/>
        <bgColor indexed="64"/>
      </patternFill>
    </fill>
  </fills>
  <borders count="11">
    <border>
      <left/>
      <right/>
      <top/>
      <bottom/>
      <diagonal/>
    </border>
    <border>
      <left/>
      <right/>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1" xfId="0" applyFont="1" applyBorder="1" applyAlignment="1">
      <alignment horizontal="right" vertical="top"/>
    </xf>
    <xf numFmtId="0" fontId="1" fillId="0" borderId="1" xfId="0" applyFont="1" applyFill="1" applyBorder="1" applyAlignment="1">
      <alignment horizontal="right" vertical="top"/>
    </xf>
    <xf numFmtId="0" fontId="1" fillId="0" borderId="1" xfId="0" applyFont="1" applyBorder="1" applyAlignment="1">
      <alignment vertical="top" wrapText="1"/>
    </xf>
    <xf numFmtId="0" fontId="1" fillId="0" borderId="1" xfId="0" applyFont="1" applyBorder="1" applyAlignment="1">
      <alignment vertical="top"/>
    </xf>
    <xf numFmtId="8" fontId="1" fillId="0" borderId="1" xfId="0" applyNumberFormat="1" applyFont="1" applyBorder="1" applyAlignment="1">
      <alignment vertical="top"/>
    </xf>
    <xf numFmtId="0" fontId="2" fillId="2" borderId="1" xfId="0" applyFont="1" applyFill="1" applyBorder="1" applyAlignment="1">
      <alignment vertical="top"/>
    </xf>
    <xf numFmtId="8" fontId="2" fillId="2" borderId="1" xfId="0" applyNumberFormat="1" applyFont="1" applyFill="1" applyBorder="1" applyAlignment="1">
      <alignment vertical="top"/>
    </xf>
    <xf numFmtId="8" fontId="1" fillId="2" borderId="1" xfId="0" applyNumberFormat="1" applyFont="1" applyFill="1" applyBorder="1" applyAlignment="1">
      <alignment vertical="top"/>
    </xf>
    <xf numFmtId="8" fontId="1" fillId="0" borderId="0" xfId="0" applyNumberFormat="1" applyFont="1" applyAlignment="1"/>
    <xf numFmtId="0" fontId="2" fillId="0" borderId="1" xfId="0" applyFont="1" applyFill="1" applyBorder="1" applyAlignment="1">
      <alignment vertical="top"/>
    </xf>
    <xf numFmtId="8" fontId="2" fillId="0" borderId="1" xfId="0" applyNumberFormat="1" applyFont="1" applyFill="1" applyBorder="1" applyAlignment="1">
      <alignment vertical="top"/>
    </xf>
    <xf numFmtId="8" fontId="1" fillId="0" borderId="1" xfId="0" applyNumberFormat="1" applyFont="1" applyFill="1" applyBorder="1" applyAlignment="1">
      <alignment vertical="top"/>
    </xf>
    <xf numFmtId="0" fontId="1" fillId="3" borderId="1" xfId="0" applyFont="1" applyFill="1" applyBorder="1" applyAlignment="1">
      <alignment vertical="top"/>
    </xf>
    <xf numFmtId="8" fontId="1" fillId="3" borderId="1" xfId="0" applyNumberFormat="1" applyFont="1" applyFill="1" applyBorder="1" applyAlignment="1">
      <alignment vertical="top"/>
    </xf>
    <xf numFmtId="0" fontId="1" fillId="0" borderId="2" xfId="0" applyFont="1" applyFill="1" applyBorder="1" applyAlignment="1">
      <alignment vertical="top"/>
    </xf>
    <xf numFmtId="8" fontId="1" fillId="0" borderId="2" xfId="0" applyNumberFormat="1" applyFont="1" applyFill="1" applyBorder="1" applyAlignment="1">
      <alignment vertical="top"/>
    </xf>
    <xf numFmtId="0" fontId="1" fillId="0" borderId="2" xfId="0" applyFont="1" applyBorder="1" applyAlignment="1">
      <alignment vertical="top"/>
    </xf>
    <xf numFmtId="8" fontId="1" fillId="0" borderId="2" xfId="0" applyNumberFormat="1" applyFont="1" applyBorder="1" applyAlignment="1">
      <alignment vertical="top"/>
    </xf>
    <xf numFmtId="8" fontId="1" fillId="0" borderId="1" xfId="0" applyNumberFormat="1" applyFont="1" applyBorder="1" applyAlignment="1"/>
    <xf numFmtId="8" fontId="1" fillId="0" borderId="2" xfId="0" applyNumberFormat="1" applyFont="1" applyBorder="1" applyAlignment="1"/>
    <xf numFmtId="0" fontId="2" fillId="4" borderId="1" xfId="0" applyFont="1" applyFill="1" applyBorder="1" applyAlignment="1">
      <alignment vertical="top"/>
    </xf>
    <xf numFmtId="0" fontId="1" fillId="4" borderId="1" xfId="0" applyFont="1" applyFill="1" applyBorder="1" applyAlignment="1">
      <alignment vertical="top"/>
    </xf>
    <xf numFmtId="8" fontId="2" fillId="4" borderId="1" xfId="0" applyNumberFormat="1" applyFont="1" applyFill="1" applyBorder="1" applyAlignment="1">
      <alignment vertical="top"/>
    </xf>
    <xf numFmtId="8" fontId="1" fillId="4" borderId="1" xfId="0" applyNumberFormat="1" applyFont="1" applyFill="1" applyBorder="1" applyAlignment="1">
      <alignment vertical="top"/>
    </xf>
    <xf numFmtId="8" fontId="1" fillId="5" borderId="1" xfId="0" applyNumberFormat="1" applyFont="1" applyFill="1" applyBorder="1" applyAlignment="1">
      <alignment vertical="top"/>
    </xf>
    <xf numFmtId="8" fontId="1" fillId="0" borderId="0" xfId="0" applyNumberFormat="1" applyFont="1" applyFill="1" applyAlignment="1"/>
    <xf numFmtId="8" fontId="2" fillId="2" borderId="1" xfId="0" applyNumberFormat="1" applyFont="1" applyFill="1" applyBorder="1" applyAlignment="1">
      <alignment horizontal="right" vertical="top"/>
    </xf>
    <xf numFmtId="0" fontId="1" fillId="6" borderId="1" xfId="0" applyFont="1" applyFill="1" applyBorder="1" applyAlignment="1">
      <alignment vertical="top"/>
    </xf>
    <xf numFmtId="8" fontId="1" fillId="6" borderId="1" xfId="0" applyNumberFormat="1" applyFont="1" applyFill="1" applyBorder="1" applyAlignment="1">
      <alignment vertical="top"/>
    </xf>
    <xf numFmtId="8" fontId="1" fillId="6" borderId="0" xfId="0" applyNumberFormat="1" applyFont="1" applyFill="1" applyAlignment="1"/>
    <xf numFmtId="0" fontId="3" fillId="0" borderId="1" xfId="0" applyFont="1" applyFill="1" applyBorder="1" applyAlignment="1">
      <alignment vertical="top"/>
    </xf>
    <xf numFmtId="0" fontId="1" fillId="0" borderId="1" xfId="0" applyFont="1" applyFill="1" applyBorder="1" applyAlignment="1">
      <alignment vertical="top"/>
    </xf>
    <xf numFmtId="0" fontId="1" fillId="0" borderId="1" xfId="0" applyFont="1" applyFill="1" applyBorder="1" applyAlignment="1">
      <alignment vertical="top"/>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6" borderId="1" xfId="0" applyFont="1" applyFill="1" applyBorder="1" applyAlignment="1">
      <alignment horizontal="left" vertical="top"/>
    </xf>
    <xf numFmtId="0" fontId="3" fillId="0" borderId="1" xfId="0" applyFont="1" applyFill="1" applyBorder="1" applyAlignment="1">
      <alignment vertical="top"/>
    </xf>
    <xf numFmtId="0" fontId="2" fillId="3" borderId="1" xfId="0" applyFont="1" applyFill="1" applyBorder="1" applyAlignment="1">
      <alignment vertical="top"/>
    </xf>
    <xf numFmtId="0" fontId="3" fillId="0" borderId="1" xfId="0" applyFont="1" applyFill="1" applyBorder="1" applyAlignment="1">
      <alignment horizontal="left" vertical="top"/>
    </xf>
    <xf numFmtId="0" fontId="1" fillId="0" borderId="1" xfId="0" applyFont="1" applyFill="1" applyBorder="1" applyAlignment="1">
      <alignment vertical="top"/>
    </xf>
    <xf numFmtId="0" fontId="3" fillId="0" borderId="1" xfId="0" applyFont="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241789</xdr:colOff>
      <xdr:row>0</xdr:row>
      <xdr:rowOff>51289</xdr:rowOff>
    </xdr:from>
    <xdr:to>
      <xdr:col>1</xdr:col>
      <xdr:colOff>970087</xdr:colOff>
      <xdr:row>5</xdr:row>
      <xdr:rowOff>52047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1116" y="51289"/>
          <a:ext cx="728298" cy="733450"/>
        </a:xfrm>
        <a:prstGeom prst="rect">
          <a:avLst/>
        </a:prstGeom>
      </xdr:spPr>
    </xdr:pic>
    <xdr:clientData/>
  </xdr:twoCellAnchor>
  <xdr:twoCellAnchor editAs="oneCell">
    <xdr:from>
      <xdr:col>1</xdr:col>
      <xdr:colOff>1282212</xdr:colOff>
      <xdr:row>1</xdr:row>
      <xdr:rowOff>21983</xdr:rowOff>
    </xdr:from>
    <xdr:to>
      <xdr:col>1</xdr:col>
      <xdr:colOff>2498482</xdr:colOff>
      <xdr:row>4</xdr:row>
      <xdr:rowOff>98217</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51539" y="168521"/>
          <a:ext cx="1216270" cy="515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0"/>
  <sheetViews>
    <sheetView tabSelected="1" topLeftCell="A25" zoomScale="130" zoomScaleNormal="130" workbookViewId="0">
      <selection activeCell="M37" sqref="M37"/>
    </sheetView>
  </sheetViews>
  <sheetFormatPr defaultColWidth="23.85546875" defaultRowHeight="11.25" x14ac:dyDescent="0.2"/>
  <cols>
    <col min="1" max="1" width="11.5703125" style="4" bestFit="1" customWidth="1"/>
    <col min="2" max="2" width="43.28515625" style="4" bestFit="1" customWidth="1"/>
    <col min="3" max="3" width="11.5703125" style="4" bestFit="1" customWidth="1"/>
    <col min="4" max="4" width="15" style="5" bestFit="1" customWidth="1"/>
    <col min="5" max="5" width="13" style="5" bestFit="1" customWidth="1"/>
    <col min="6" max="6" width="9.28515625" style="5" bestFit="1" customWidth="1"/>
    <col min="7" max="7" width="9.28515625" style="9" bestFit="1" customWidth="1"/>
    <col min="8" max="8" width="10.140625" style="5" bestFit="1" customWidth="1"/>
    <col min="9" max="9" width="14.140625" style="5" bestFit="1" customWidth="1"/>
    <col min="10" max="11" width="10.140625" style="5" bestFit="1" customWidth="1"/>
    <col min="12" max="16384" width="23.85546875" style="32"/>
  </cols>
  <sheetData>
    <row r="1" spans="1:11" ht="11.25" customHeight="1" x14ac:dyDescent="0.25">
      <c r="B1" s="3"/>
      <c r="C1" s="34" t="s">
        <v>53</v>
      </c>
      <c r="D1" s="35"/>
      <c r="E1" s="35"/>
      <c r="F1" s="35"/>
      <c r="G1" s="35"/>
      <c r="H1" s="35"/>
      <c r="I1" s="35"/>
      <c r="J1" s="36"/>
    </row>
    <row r="2" spans="1:11" x14ac:dyDescent="0.25">
      <c r="C2" s="37"/>
      <c r="D2" s="38"/>
      <c r="E2" s="38"/>
      <c r="F2" s="38"/>
      <c r="G2" s="38"/>
      <c r="H2" s="38"/>
      <c r="I2" s="38"/>
      <c r="J2" s="39"/>
    </row>
    <row r="3" spans="1:11" x14ac:dyDescent="0.25">
      <c r="C3" s="37"/>
      <c r="D3" s="38"/>
      <c r="E3" s="38"/>
      <c r="F3" s="38"/>
      <c r="G3" s="38"/>
      <c r="H3" s="38"/>
      <c r="I3" s="38"/>
      <c r="J3" s="39"/>
    </row>
    <row r="4" spans="1:11" x14ac:dyDescent="0.25">
      <c r="C4" s="37"/>
      <c r="D4" s="38"/>
      <c r="E4" s="38"/>
      <c r="F4" s="38"/>
      <c r="G4" s="38"/>
      <c r="H4" s="38"/>
      <c r="I4" s="38"/>
      <c r="J4" s="39"/>
    </row>
    <row r="5" spans="1:11" x14ac:dyDescent="0.25">
      <c r="C5" s="40"/>
      <c r="D5" s="41"/>
      <c r="E5" s="41"/>
      <c r="F5" s="41"/>
      <c r="G5" s="41"/>
      <c r="H5" s="41"/>
      <c r="I5" s="41"/>
      <c r="J5" s="42"/>
    </row>
    <row r="7" spans="1:11" x14ac:dyDescent="0.25">
      <c r="A7" s="32"/>
      <c r="B7" s="6" t="s">
        <v>6</v>
      </c>
      <c r="C7" s="6" t="s">
        <v>3</v>
      </c>
      <c r="D7" s="6" t="s">
        <v>2</v>
      </c>
      <c r="E7" s="7" t="s">
        <v>5</v>
      </c>
      <c r="F7" s="27"/>
      <c r="G7" s="27" t="s">
        <v>37</v>
      </c>
      <c r="H7" s="8"/>
      <c r="I7" s="7" t="s">
        <v>48</v>
      </c>
      <c r="J7" s="11"/>
      <c r="K7" s="12"/>
    </row>
    <row r="8" spans="1:11" x14ac:dyDescent="0.25">
      <c r="A8" s="32"/>
      <c r="B8" s="4" t="s">
        <v>4</v>
      </c>
      <c r="C8" s="4" t="s">
        <v>12</v>
      </c>
      <c r="D8" s="4" t="s">
        <v>7</v>
      </c>
      <c r="E8" s="5">
        <v>90000</v>
      </c>
      <c r="G8" s="5">
        <f>E8/3</f>
        <v>30000</v>
      </c>
    </row>
    <row r="9" spans="1:11" x14ac:dyDescent="0.2">
      <c r="A9" s="32"/>
      <c r="B9" s="4" t="s">
        <v>10</v>
      </c>
      <c r="C9" s="4" t="s">
        <v>12</v>
      </c>
      <c r="D9" s="4" t="s">
        <v>8</v>
      </c>
      <c r="E9" s="5">
        <v>175000</v>
      </c>
    </row>
    <row r="10" spans="1:11" ht="12" thickBot="1" x14ac:dyDescent="0.25">
      <c r="A10" s="32"/>
      <c r="B10" s="17" t="s">
        <v>11</v>
      </c>
      <c r="C10" s="17" t="s">
        <v>12</v>
      </c>
      <c r="D10" s="17" t="s">
        <v>9</v>
      </c>
      <c r="E10" s="18">
        <v>45000</v>
      </c>
      <c r="F10" s="18"/>
      <c r="G10" s="20"/>
      <c r="H10" s="18"/>
      <c r="I10" s="18"/>
    </row>
    <row r="11" spans="1:11" x14ac:dyDescent="0.25">
      <c r="A11" s="32"/>
      <c r="B11" s="32"/>
      <c r="C11" s="10"/>
      <c r="D11" s="10" t="s">
        <v>1</v>
      </c>
      <c r="E11" s="11">
        <f>SUM(E8:E10)</f>
        <v>310000</v>
      </c>
      <c r="F11" s="11"/>
      <c r="G11" s="12"/>
      <c r="H11" s="12"/>
      <c r="I11" s="12"/>
      <c r="J11" s="12"/>
      <c r="K11" s="12"/>
    </row>
    <row r="13" spans="1:11" s="10" customFormat="1" x14ac:dyDescent="0.25">
      <c r="C13" s="6" t="s">
        <v>13</v>
      </c>
      <c r="D13" s="7" t="s">
        <v>14</v>
      </c>
      <c r="E13" s="7" t="s">
        <v>19</v>
      </c>
      <c r="F13" s="7"/>
      <c r="G13" s="7" t="s">
        <v>16</v>
      </c>
      <c r="H13" s="7" t="s">
        <v>17</v>
      </c>
      <c r="I13" s="7" t="s">
        <v>18</v>
      </c>
      <c r="J13" s="7" t="s">
        <v>15</v>
      </c>
      <c r="K13" s="7"/>
    </row>
    <row r="14" spans="1:11" x14ac:dyDescent="0.25">
      <c r="A14" s="45" t="s">
        <v>54</v>
      </c>
      <c r="B14" s="45"/>
      <c r="C14" s="13"/>
      <c r="D14" s="14"/>
      <c r="E14" s="14"/>
      <c r="F14" s="14"/>
      <c r="G14" s="14"/>
      <c r="H14" s="14"/>
      <c r="I14" s="14"/>
      <c r="J14" s="14"/>
      <c r="K14" s="14"/>
    </row>
    <row r="15" spans="1:11" x14ac:dyDescent="0.25">
      <c r="A15" s="46" t="s">
        <v>57</v>
      </c>
      <c r="B15" s="46"/>
      <c r="C15" s="32"/>
      <c r="D15" s="12"/>
      <c r="E15" s="12"/>
      <c r="F15" s="12"/>
      <c r="G15" s="12"/>
      <c r="H15" s="12"/>
      <c r="I15" s="12"/>
      <c r="J15" s="12"/>
      <c r="K15" s="12"/>
    </row>
    <row r="16" spans="1:11" x14ac:dyDescent="0.25">
      <c r="A16" s="32"/>
      <c r="B16" s="32" t="s">
        <v>92</v>
      </c>
      <c r="C16" s="32">
        <f>44*8</f>
        <v>352</v>
      </c>
      <c r="D16" s="12">
        <v>10</v>
      </c>
      <c r="E16" s="12">
        <f>C16*D16</f>
        <v>3520</v>
      </c>
      <c r="F16" s="12"/>
      <c r="G16" s="12">
        <f>E16/2</f>
        <v>1760</v>
      </c>
      <c r="H16" s="12">
        <f>E16/2</f>
        <v>1760</v>
      </c>
      <c r="I16" s="12"/>
      <c r="J16" s="12">
        <f>SUM(G16:I16)</f>
        <v>3520</v>
      </c>
      <c r="K16" s="12"/>
    </row>
    <row r="17" spans="1:11" x14ac:dyDescent="0.25">
      <c r="A17" s="32"/>
      <c r="B17" s="32" t="s">
        <v>93</v>
      </c>
      <c r="C17" s="32">
        <f t="shared" ref="C17" si="0">44*8</f>
        <v>352</v>
      </c>
      <c r="D17" s="12">
        <v>10</v>
      </c>
      <c r="E17" s="12">
        <f t="shared" ref="E17:E22" si="1">C17*D17</f>
        <v>3520</v>
      </c>
      <c r="F17" s="12"/>
      <c r="G17" s="12">
        <f t="shared" ref="G17:G19" si="2">E17/2</f>
        <v>1760</v>
      </c>
      <c r="H17" s="12">
        <f t="shared" ref="H17:H19" si="3">E17/2</f>
        <v>1760</v>
      </c>
      <c r="I17" s="12"/>
      <c r="J17" s="12">
        <f t="shared" ref="J17:J22" si="4">SUM(G17:I17)</f>
        <v>3520</v>
      </c>
      <c r="K17" s="12"/>
    </row>
    <row r="18" spans="1:11" x14ac:dyDescent="0.25">
      <c r="A18" s="32"/>
      <c r="B18" s="32" t="s">
        <v>58</v>
      </c>
      <c r="C18" s="32">
        <f>44*6</f>
        <v>264</v>
      </c>
      <c r="D18" s="12">
        <v>10</v>
      </c>
      <c r="E18" s="12">
        <f t="shared" si="1"/>
        <v>2640</v>
      </c>
      <c r="F18" s="12"/>
      <c r="G18" s="12">
        <f t="shared" si="2"/>
        <v>1320</v>
      </c>
      <c r="H18" s="12">
        <f t="shared" si="3"/>
        <v>1320</v>
      </c>
      <c r="I18" s="12"/>
      <c r="J18" s="12">
        <f t="shared" si="4"/>
        <v>2640</v>
      </c>
      <c r="K18" s="12"/>
    </row>
    <row r="19" spans="1:11" x14ac:dyDescent="0.25">
      <c r="A19" s="32"/>
      <c r="B19" s="33" t="s">
        <v>94</v>
      </c>
      <c r="C19" s="33">
        <f>44*6</f>
        <v>264</v>
      </c>
      <c r="D19" s="12">
        <v>10</v>
      </c>
      <c r="E19" s="12">
        <f t="shared" ref="E19" si="5">C19*D19</f>
        <v>2640</v>
      </c>
      <c r="F19" s="12"/>
      <c r="G19" s="12">
        <f t="shared" ref="G19" si="6">E19/2</f>
        <v>1320</v>
      </c>
      <c r="H19" s="12">
        <f t="shared" ref="H19" si="7">E19/2</f>
        <v>1320</v>
      </c>
      <c r="I19" s="12"/>
      <c r="J19" s="12">
        <f t="shared" ref="J19" si="8">SUM(G19:I19)</f>
        <v>2640</v>
      </c>
      <c r="K19" s="12"/>
    </row>
    <row r="20" spans="1:11" x14ac:dyDescent="0.25">
      <c r="A20" s="32"/>
      <c r="B20" s="32" t="s">
        <v>52</v>
      </c>
      <c r="C20" s="32">
        <f>44*4</f>
        <v>176</v>
      </c>
      <c r="D20" s="12">
        <v>10</v>
      </c>
      <c r="E20" s="12">
        <f t="shared" si="1"/>
        <v>1760</v>
      </c>
      <c r="F20" s="12"/>
      <c r="G20" s="12">
        <f t="shared" ref="G20" si="9">E20/2</f>
        <v>880</v>
      </c>
      <c r="H20" s="12">
        <f t="shared" ref="H20" si="10">E20/2</f>
        <v>880</v>
      </c>
      <c r="I20" s="12"/>
      <c r="J20" s="12">
        <f t="shared" ref="J20" si="11">SUM(G20:I20)</f>
        <v>1760</v>
      </c>
      <c r="K20" s="12"/>
    </row>
    <row r="21" spans="1:11" x14ac:dyDescent="0.25">
      <c r="A21" s="32"/>
      <c r="B21" s="32" t="s">
        <v>49</v>
      </c>
      <c r="C21" s="32">
        <f t="shared" ref="C21:C22" si="12">44*4</f>
        <v>176</v>
      </c>
      <c r="D21" s="12">
        <v>10</v>
      </c>
      <c r="E21" s="12">
        <f t="shared" si="1"/>
        <v>1760</v>
      </c>
      <c r="F21" s="12"/>
      <c r="G21" s="12">
        <f>E21/2</f>
        <v>880</v>
      </c>
      <c r="H21" s="12">
        <f>E21/2</f>
        <v>880</v>
      </c>
      <c r="I21" s="12"/>
      <c r="J21" s="12">
        <f>SUM(G21:I21)</f>
        <v>1760</v>
      </c>
      <c r="K21" s="12"/>
    </row>
    <row r="22" spans="1:11" ht="12" thickBot="1" x14ac:dyDescent="0.3">
      <c r="A22" s="32"/>
      <c r="B22" s="15" t="s">
        <v>50</v>
      </c>
      <c r="C22" s="15">
        <f t="shared" si="12"/>
        <v>176</v>
      </c>
      <c r="D22" s="16">
        <v>10</v>
      </c>
      <c r="E22" s="16">
        <f t="shared" si="1"/>
        <v>1760</v>
      </c>
      <c r="F22" s="16"/>
      <c r="G22" s="16">
        <f>E22/2</f>
        <v>880</v>
      </c>
      <c r="H22" s="16">
        <f>E22/2</f>
        <v>880</v>
      </c>
      <c r="I22" s="16"/>
      <c r="J22" s="16">
        <f t="shared" si="4"/>
        <v>1760</v>
      </c>
      <c r="K22" s="16"/>
    </row>
    <row r="23" spans="1:11" x14ac:dyDescent="0.25">
      <c r="B23" s="1" t="s">
        <v>20</v>
      </c>
      <c r="E23" s="5">
        <f>SUM(E16:E22)</f>
        <v>17600</v>
      </c>
      <c r="G23" s="5">
        <f>SUM(G16:G22)</f>
        <v>8800</v>
      </c>
      <c r="H23" s="5">
        <f>SUM(H16:H22)</f>
        <v>8800</v>
      </c>
      <c r="I23" s="5">
        <f>SUM(I16:I22)</f>
        <v>0</v>
      </c>
      <c r="J23" s="5">
        <f>SUM(J16:J22)</f>
        <v>17600</v>
      </c>
      <c r="K23" s="5">
        <f>SUM(G23:I23)</f>
        <v>17600</v>
      </c>
    </row>
    <row r="24" spans="1:11" x14ac:dyDescent="0.25">
      <c r="A24" s="32"/>
      <c r="B24" s="32"/>
      <c r="C24" s="32"/>
      <c r="D24" s="12"/>
      <c r="E24" s="12"/>
      <c r="F24" s="12"/>
      <c r="G24" s="12"/>
      <c r="H24" s="12"/>
      <c r="I24" s="12"/>
      <c r="J24" s="12"/>
      <c r="K24" s="12"/>
    </row>
    <row r="25" spans="1:11" x14ac:dyDescent="0.25">
      <c r="A25" s="31" t="s">
        <v>64</v>
      </c>
      <c r="B25" s="32"/>
      <c r="C25" s="32"/>
      <c r="D25" s="12"/>
      <c r="E25" s="12"/>
      <c r="F25" s="12"/>
      <c r="G25" s="12"/>
      <c r="H25" s="12"/>
      <c r="I25" s="12"/>
      <c r="J25" s="12"/>
      <c r="K25" s="12"/>
    </row>
    <row r="26" spans="1:11" x14ac:dyDescent="0.25">
      <c r="A26" s="32"/>
      <c r="B26" s="32" t="s">
        <v>59</v>
      </c>
      <c r="C26" s="32">
        <f>1*51*19</f>
        <v>969</v>
      </c>
      <c r="D26" s="12">
        <v>10</v>
      </c>
      <c r="E26" s="12">
        <f>C26*D26</f>
        <v>9690</v>
      </c>
      <c r="F26" s="12"/>
      <c r="G26" s="12">
        <f>E26/2</f>
        <v>4845</v>
      </c>
      <c r="H26" s="12">
        <f>E26/2</f>
        <v>4845</v>
      </c>
      <c r="I26" s="12"/>
      <c r="J26" s="12">
        <f>SUM(G26:I26)</f>
        <v>9690</v>
      </c>
      <c r="K26" s="12"/>
    </row>
    <row r="27" spans="1:11" x14ac:dyDescent="0.25">
      <c r="A27" s="32"/>
      <c r="B27" s="32" t="s">
        <v>60</v>
      </c>
      <c r="C27" s="32">
        <f>5*51*19</f>
        <v>4845</v>
      </c>
      <c r="D27" s="12">
        <v>10</v>
      </c>
      <c r="E27" s="12">
        <f t="shared" ref="E27" si="13">C27*D27</f>
        <v>48450</v>
      </c>
      <c r="F27" s="12"/>
      <c r="G27" s="12"/>
      <c r="H27" s="12">
        <f>E27</f>
        <v>48450</v>
      </c>
      <c r="I27" s="12"/>
      <c r="J27" s="12">
        <f t="shared" ref="J27" si="14">SUM(G27:I27)</f>
        <v>48450</v>
      </c>
      <c r="K27" s="12"/>
    </row>
    <row r="28" spans="1:11" x14ac:dyDescent="0.25">
      <c r="A28" s="32"/>
      <c r="B28" s="32" t="s">
        <v>62</v>
      </c>
      <c r="C28" s="32">
        <f>1*51*19</f>
        <v>969</v>
      </c>
      <c r="D28" s="12">
        <v>10</v>
      </c>
      <c r="E28" s="12">
        <f t="shared" ref="E28" si="15">C28*D28</f>
        <v>9690</v>
      </c>
      <c r="F28" s="12"/>
      <c r="G28" s="12"/>
      <c r="H28" s="12">
        <f>E28</f>
        <v>9690</v>
      </c>
      <c r="I28" s="12"/>
      <c r="J28" s="12">
        <f t="shared" ref="J28" si="16">SUM(G28:I28)</f>
        <v>9690</v>
      </c>
      <c r="K28" s="12"/>
    </row>
    <row r="29" spans="1:11" x14ac:dyDescent="0.25">
      <c r="A29" s="32"/>
      <c r="B29" s="32" t="s">
        <v>63</v>
      </c>
      <c r="C29" s="32">
        <f>2*51*19</f>
        <v>1938</v>
      </c>
      <c r="D29" s="12">
        <v>10</v>
      </c>
      <c r="E29" s="12">
        <f t="shared" ref="E29" si="17">C29*D29</f>
        <v>19380</v>
      </c>
      <c r="F29" s="12"/>
      <c r="G29" s="12"/>
      <c r="H29" s="12">
        <f t="shared" ref="H29:H30" si="18">E29</f>
        <v>19380</v>
      </c>
      <c r="I29" s="12"/>
      <c r="J29" s="12">
        <f t="shared" ref="J29:J30" si="19">SUM(G29:I29)</f>
        <v>19380</v>
      </c>
      <c r="K29" s="12"/>
    </row>
    <row r="30" spans="1:11" ht="12" thickBot="1" x14ac:dyDescent="0.3">
      <c r="A30" s="32"/>
      <c r="B30" s="15" t="s">
        <v>61</v>
      </c>
      <c r="C30" s="15">
        <f>4*51*19</f>
        <v>3876</v>
      </c>
      <c r="D30" s="16">
        <v>10</v>
      </c>
      <c r="E30" s="16">
        <f t="shared" ref="E30" si="20">C30*D30</f>
        <v>38760</v>
      </c>
      <c r="F30" s="16"/>
      <c r="G30" s="16"/>
      <c r="H30" s="16">
        <f t="shared" si="18"/>
        <v>38760</v>
      </c>
      <c r="I30" s="16"/>
      <c r="J30" s="16">
        <f t="shared" si="19"/>
        <v>38760</v>
      </c>
      <c r="K30" s="16"/>
    </row>
    <row r="31" spans="1:11" x14ac:dyDescent="0.25">
      <c r="B31" s="1" t="s">
        <v>20</v>
      </c>
      <c r="E31" s="5">
        <f>SUM(E26:E30)</f>
        <v>125970</v>
      </c>
      <c r="G31" s="5">
        <f>SUM(G26:G30)</f>
        <v>4845</v>
      </c>
      <c r="H31" s="5">
        <f t="shared" ref="H31:I31" si="21">SUM(H26:H30)</f>
        <v>121125</v>
      </c>
      <c r="I31" s="5">
        <f t="shared" si="21"/>
        <v>0</v>
      </c>
      <c r="J31" s="5">
        <f>SUM(J26:J30)</f>
        <v>125970</v>
      </c>
      <c r="K31" s="5">
        <f>SUM(G31:I31)</f>
        <v>125970</v>
      </c>
    </row>
    <row r="32" spans="1:11" x14ac:dyDescent="0.2">
      <c r="C32" s="32"/>
      <c r="D32" s="12"/>
      <c r="E32" s="12"/>
    </row>
    <row r="33" spans="1:11" x14ac:dyDescent="0.25">
      <c r="A33" s="44" t="s">
        <v>35</v>
      </c>
      <c r="B33" s="44"/>
      <c r="C33" s="32"/>
      <c r="D33" s="12"/>
      <c r="E33" s="12"/>
      <c r="F33" s="12"/>
      <c r="G33" s="12"/>
      <c r="H33" s="12"/>
      <c r="I33" s="12"/>
      <c r="J33" s="12"/>
      <c r="K33" s="12"/>
    </row>
    <row r="34" spans="1:11" x14ac:dyDescent="0.25">
      <c r="A34" s="32"/>
      <c r="B34" s="32" t="s">
        <v>31</v>
      </c>
      <c r="C34" s="32"/>
      <c r="D34" s="12"/>
      <c r="E34" s="12">
        <v>800</v>
      </c>
      <c r="F34" s="12"/>
      <c r="G34" s="12"/>
      <c r="H34" s="12">
        <f>E34</f>
        <v>800</v>
      </c>
      <c r="I34" s="12"/>
      <c r="J34" s="12">
        <f t="shared" ref="J34:J37" si="22">SUM(G34:I34)</f>
        <v>800</v>
      </c>
      <c r="K34" s="12"/>
    </row>
    <row r="35" spans="1:11" x14ac:dyDescent="0.25">
      <c r="A35" s="32"/>
      <c r="B35" s="32" t="s">
        <v>30</v>
      </c>
      <c r="C35" s="32"/>
      <c r="D35" s="12"/>
      <c r="E35" s="12">
        <v>300</v>
      </c>
      <c r="F35" s="12"/>
      <c r="G35" s="12"/>
      <c r="H35" s="12">
        <f>E35</f>
        <v>300</v>
      </c>
      <c r="I35" s="12"/>
      <c r="J35" s="12">
        <f t="shared" si="22"/>
        <v>300</v>
      </c>
      <c r="K35" s="12"/>
    </row>
    <row r="36" spans="1:11" x14ac:dyDescent="0.25">
      <c r="A36" s="32"/>
      <c r="B36" s="32" t="s">
        <v>32</v>
      </c>
      <c r="C36" s="32"/>
      <c r="D36" s="12"/>
      <c r="E36" s="12">
        <v>4000</v>
      </c>
      <c r="F36" s="12"/>
      <c r="G36" s="12">
        <f>E36/2</f>
        <v>2000</v>
      </c>
      <c r="H36" s="12">
        <f>E36/2</f>
        <v>2000</v>
      </c>
      <c r="I36" s="12"/>
      <c r="J36" s="12">
        <f t="shared" si="22"/>
        <v>4000</v>
      </c>
      <c r="K36" s="12"/>
    </row>
    <row r="37" spans="1:11" x14ac:dyDescent="0.25">
      <c r="B37" s="4" t="s">
        <v>68</v>
      </c>
      <c r="E37" s="12">
        <v>1500</v>
      </c>
      <c r="G37" s="12">
        <f>E37</f>
        <v>1500</v>
      </c>
      <c r="J37" s="12">
        <f t="shared" si="22"/>
        <v>1500</v>
      </c>
    </row>
    <row r="38" spans="1:11" x14ac:dyDescent="0.25">
      <c r="A38" s="32"/>
      <c r="B38" s="4" t="s">
        <v>29</v>
      </c>
      <c r="C38" s="32"/>
      <c r="D38" s="12"/>
      <c r="E38" s="12">
        <v>1000</v>
      </c>
      <c r="F38" s="12"/>
      <c r="G38" s="12">
        <f t="shared" ref="G38:G40" si="23">E38</f>
        <v>1000</v>
      </c>
      <c r="H38" s="12"/>
      <c r="I38" s="12"/>
      <c r="J38" s="12">
        <f t="shared" ref="J38:J41" si="24">SUM(G38:I38)</f>
        <v>1000</v>
      </c>
      <c r="K38" s="12"/>
    </row>
    <row r="39" spans="1:11" x14ac:dyDescent="0.25">
      <c r="B39" s="4" t="s">
        <v>33</v>
      </c>
      <c r="E39" s="12">
        <v>500</v>
      </c>
      <c r="G39" s="12">
        <f t="shared" si="23"/>
        <v>500</v>
      </c>
      <c r="J39" s="12">
        <f t="shared" si="24"/>
        <v>500</v>
      </c>
    </row>
    <row r="40" spans="1:11" x14ac:dyDescent="0.25">
      <c r="A40" s="32"/>
      <c r="B40" s="32" t="s">
        <v>28</v>
      </c>
      <c r="C40" s="32"/>
      <c r="D40" s="12"/>
      <c r="E40" s="5">
        <v>800</v>
      </c>
      <c r="F40" s="12"/>
      <c r="G40" s="12">
        <f t="shared" si="23"/>
        <v>800</v>
      </c>
      <c r="H40" s="12"/>
      <c r="I40" s="12"/>
      <c r="J40" s="12">
        <f>SUM(G40:I40)</f>
        <v>800</v>
      </c>
      <c r="K40" s="12"/>
    </row>
    <row r="41" spans="1:11" ht="12" thickBot="1" x14ac:dyDescent="0.3">
      <c r="B41" s="17" t="s">
        <v>45</v>
      </c>
      <c r="C41" s="17"/>
      <c r="D41" s="18"/>
      <c r="E41" s="18">
        <v>4000</v>
      </c>
      <c r="F41" s="18"/>
      <c r="G41" s="16">
        <f>E41</f>
        <v>4000</v>
      </c>
      <c r="H41" s="18"/>
      <c r="I41" s="18"/>
      <c r="J41" s="16">
        <f t="shared" si="24"/>
        <v>4000</v>
      </c>
      <c r="K41" s="18"/>
    </row>
    <row r="42" spans="1:11" x14ac:dyDescent="0.25">
      <c r="B42" s="1" t="s">
        <v>20</v>
      </c>
      <c r="E42" s="5">
        <f>SUM(E34:E41)</f>
        <v>12900</v>
      </c>
      <c r="G42" s="5">
        <f>SUM(G34:G41)</f>
        <v>9800</v>
      </c>
      <c r="H42" s="5">
        <f>SUM(H34:H41)</f>
        <v>3100</v>
      </c>
      <c r="I42" s="5">
        <f>SUM(I34:I41)</f>
        <v>0</v>
      </c>
      <c r="J42" s="5">
        <f>SUM(J34:J41)</f>
        <v>12900</v>
      </c>
      <c r="K42" s="5">
        <f>SUM(G42:I42)</f>
        <v>12900</v>
      </c>
    </row>
    <row r="43" spans="1:11" x14ac:dyDescent="0.25">
      <c r="A43" s="32"/>
      <c r="B43" s="32"/>
      <c r="C43" s="32"/>
      <c r="D43" s="12"/>
      <c r="E43" s="12"/>
      <c r="F43" s="12"/>
      <c r="G43" s="12"/>
      <c r="H43" s="12"/>
      <c r="I43" s="12"/>
      <c r="J43" s="12"/>
      <c r="K43" s="12"/>
    </row>
    <row r="44" spans="1:11" x14ac:dyDescent="0.2">
      <c r="A44" s="48" t="s">
        <v>21</v>
      </c>
      <c r="B44" s="48"/>
    </row>
    <row r="45" spans="1:11" x14ac:dyDescent="0.2">
      <c r="B45" s="4" t="s">
        <v>23</v>
      </c>
      <c r="E45" s="12">
        <v>375</v>
      </c>
      <c r="G45" s="9">
        <f>E45</f>
        <v>375</v>
      </c>
      <c r="J45" s="12">
        <f t="shared" ref="J45:J46" si="25">SUM(G45:I45)</f>
        <v>375</v>
      </c>
    </row>
    <row r="46" spans="1:11" x14ac:dyDescent="0.2">
      <c r="B46" s="32" t="s">
        <v>55</v>
      </c>
      <c r="E46" s="12">
        <v>1000</v>
      </c>
      <c r="G46" s="19">
        <f t="shared" ref="G46" si="26">E46</f>
        <v>1000</v>
      </c>
      <c r="J46" s="12">
        <f t="shared" si="25"/>
        <v>1000</v>
      </c>
    </row>
    <row r="47" spans="1:11" x14ac:dyDescent="0.25">
      <c r="A47" s="32"/>
      <c r="B47" s="4" t="s">
        <v>65</v>
      </c>
      <c r="C47" s="32"/>
      <c r="D47" s="12"/>
      <c r="E47" s="5">
        <v>500</v>
      </c>
      <c r="F47" s="12"/>
      <c r="G47" s="12">
        <f>E47</f>
        <v>500</v>
      </c>
      <c r="H47" s="12"/>
      <c r="I47" s="12"/>
      <c r="J47" s="12">
        <f t="shared" ref="J47:J49" si="27">SUM(G47:I47)</f>
        <v>500</v>
      </c>
      <c r="K47" s="12"/>
    </row>
    <row r="48" spans="1:11" x14ac:dyDescent="0.25">
      <c r="A48" s="32"/>
      <c r="B48" s="4" t="s">
        <v>66</v>
      </c>
      <c r="C48" s="32"/>
      <c r="D48" s="12"/>
      <c r="E48" s="5">
        <v>500</v>
      </c>
      <c r="F48" s="12"/>
      <c r="G48" s="12">
        <f t="shared" ref="G48:G49" si="28">E48</f>
        <v>500</v>
      </c>
      <c r="H48" s="12"/>
      <c r="I48" s="12"/>
      <c r="J48" s="12">
        <f t="shared" si="27"/>
        <v>500</v>
      </c>
      <c r="K48" s="12"/>
    </row>
    <row r="49" spans="1:11" ht="12" thickBot="1" x14ac:dyDescent="0.3">
      <c r="A49" s="32"/>
      <c r="B49" s="15" t="s">
        <v>67</v>
      </c>
      <c r="C49" s="15"/>
      <c r="D49" s="16"/>
      <c r="E49" s="18">
        <v>500</v>
      </c>
      <c r="F49" s="16"/>
      <c r="G49" s="16">
        <f t="shared" si="28"/>
        <v>500</v>
      </c>
      <c r="H49" s="16"/>
      <c r="I49" s="16"/>
      <c r="J49" s="16">
        <f t="shared" si="27"/>
        <v>500</v>
      </c>
      <c r="K49" s="16"/>
    </row>
    <row r="50" spans="1:11" x14ac:dyDescent="0.25">
      <c r="A50" s="32"/>
      <c r="B50" s="2" t="s">
        <v>24</v>
      </c>
      <c r="C50" s="32"/>
      <c r="D50" s="12"/>
      <c r="E50" s="5">
        <f>SUM(E45:E49)</f>
        <v>2875</v>
      </c>
      <c r="G50" s="5">
        <f t="shared" ref="G50:I50" si="29">SUM(G45:G49)</f>
        <v>2875</v>
      </c>
      <c r="H50" s="5">
        <f t="shared" si="29"/>
        <v>0</v>
      </c>
      <c r="I50" s="5">
        <f t="shared" si="29"/>
        <v>0</v>
      </c>
      <c r="J50" s="5">
        <f>SUM(J45:J49)</f>
        <v>2875</v>
      </c>
      <c r="K50" s="5">
        <f>SUM(G50:I50)</f>
        <v>2875</v>
      </c>
    </row>
    <row r="51" spans="1:11" x14ac:dyDescent="0.25">
      <c r="A51" s="32"/>
      <c r="B51" s="32"/>
      <c r="C51" s="32"/>
      <c r="D51" s="12"/>
      <c r="E51" s="12"/>
      <c r="F51" s="12"/>
      <c r="G51" s="12"/>
      <c r="H51" s="12"/>
      <c r="I51" s="12"/>
      <c r="J51" s="12"/>
      <c r="K51" s="12"/>
    </row>
    <row r="52" spans="1:11" x14ac:dyDescent="0.25">
      <c r="A52" s="44" t="s">
        <v>56</v>
      </c>
      <c r="B52" s="44"/>
      <c r="C52" s="32"/>
      <c r="D52" s="12"/>
      <c r="E52" s="12"/>
      <c r="F52" s="12"/>
      <c r="G52" s="12"/>
      <c r="H52" s="12"/>
      <c r="I52" s="12"/>
      <c r="J52" s="12"/>
      <c r="K52" s="12"/>
    </row>
    <row r="53" spans="1:11" x14ac:dyDescent="0.25">
      <c r="A53" s="32"/>
      <c r="B53" s="32" t="s">
        <v>34</v>
      </c>
      <c r="C53" s="32"/>
      <c r="D53" s="12"/>
      <c r="E53" s="12">
        <v>500</v>
      </c>
      <c r="F53" s="12"/>
      <c r="G53" s="12">
        <f>E53</f>
        <v>500</v>
      </c>
      <c r="H53" s="12"/>
      <c r="I53" s="12"/>
      <c r="J53" s="12">
        <f t="shared" ref="J53:J55" si="30">SUM(G53:I53)</f>
        <v>500</v>
      </c>
      <c r="K53" s="12"/>
    </row>
    <row r="54" spans="1:11" x14ac:dyDescent="0.25">
      <c r="A54" s="32"/>
      <c r="B54" s="4" t="s">
        <v>29</v>
      </c>
      <c r="C54" s="32"/>
      <c r="D54" s="12"/>
      <c r="E54" s="12">
        <v>500</v>
      </c>
      <c r="F54" s="12"/>
      <c r="G54" s="12">
        <f t="shared" ref="G54:G55" si="31">E54</f>
        <v>500</v>
      </c>
      <c r="H54" s="12"/>
      <c r="I54" s="12"/>
      <c r="J54" s="12">
        <f t="shared" si="30"/>
        <v>500</v>
      </c>
      <c r="K54" s="12"/>
    </row>
    <row r="55" spans="1:11" ht="12" thickBot="1" x14ac:dyDescent="0.3">
      <c r="B55" s="17" t="s">
        <v>46</v>
      </c>
      <c r="C55" s="17"/>
      <c r="D55" s="18"/>
      <c r="E55" s="18">
        <v>2000</v>
      </c>
      <c r="F55" s="18"/>
      <c r="G55" s="16">
        <f t="shared" si="31"/>
        <v>2000</v>
      </c>
      <c r="H55" s="18"/>
      <c r="I55" s="16"/>
      <c r="J55" s="16">
        <f t="shared" si="30"/>
        <v>2000</v>
      </c>
      <c r="K55" s="18"/>
    </row>
    <row r="56" spans="1:11" x14ac:dyDescent="0.25">
      <c r="B56" s="1" t="s">
        <v>20</v>
      </c>
      <c r="E56" s="5">
        <f>SUM(E53:E55)</f>
        <v>3000</v>
      </c>
      <c r="G56" s="5">
        <f>SUM(G53:G55)</f>
        <v>3000</v>
      </c>
      <c r="H56" s="5">
        <f>SUM(H53:H55)</f>
        <v>0</v>
      </c>
      <c r="I56" s="5">
        <f>SUM(I53:I55)</f>
        <v>0</v>
      </c>
      <c r="J56" s="5">
        <f>SUM(J53:J55)</f>
        <v>3000</v>
      </c>
      <c r="K56" s="5">
        <f>SUM(G56:I56)</f>
        <v>3000</v>
      </c>
    </row>
    <row r="57" spans="1:11" x14ac:dyDescent="0.25">
      <c r="A57" s="32"/>
      <c r="B57" s="32"/>
      <c r="C57" s="32"/>
      <c r="D57" s="12"/>
      <c r="E57" s="12"/>
      <c r="F57" s="12"/>
      <c r="G57" s="12"/>
      <c r="H57" s="12"/>
      <c r="I57" s="12"/>
      <c r="J57" s="12"/>
      <c r="K57" s="12"/>
    </row>
    <row r="58" spans="1:11" x14ac:dyDescent="0.25">
      <c r="A58" s="31" t="s">
        <v>69</v>
      </c>
      <c r="B58" s="32"/>
      <c r="C58" s="32"/>
      <c r="D58" s="12"/>
      <c r="E58" s="12"/>
      <c r="F58" s="12"/>
      <c r="G58" s="12"/>
      <c r="H58" s="12"/>
      <c r="I58" s="12"/>
      <c r="J58" s="12"/>
      <c r="K58" s="12"/>
    </row>
    <row r="59" spans="1:11" ht="12" thickBot="1" x14ac:dyDescent="0.3">
      <c r="A59" s="31"/>
      <c r="B59" s="15" t="s">
        <v>0</v>
      </c>
      <c r="C59" s="15"/>
      <c r="D59" s="16"/>
      <c r="E59" s="16">
        <f>G8-(G56+G42+G31+G23+G50)</f>
        <v>680</v>
      </c>
      <c r="F59" s="16"/>
      <c r="G59" s="16">
        <f>E59</f>
        <v>680</v>
      </c>
      <c r="H59" s="16"/>
      <c r="I59" s="16"/>
      <c r="J59" s="16">
        <f t="shared" ref="J59" si="32">SUM(G59:I59)</f>
        <v>680</v>
      </c>
      <c r="K59" s="16"/>
    </row>
    <row r="60" spans="1:11" x14ac:dyDescent="0.25">
      <c r="A60" s="32"/>
      <c r="B60" s="2" t="s">
        <v>24</v>
      </c>
      <c r="C60" s="32"/>
      <c r="D60" s="12"/>
      <c r="E60" s="5">
        <f>SUM(E59)</f>
        <v>680</v>
      </c>
      <c r="G60" s="5">
        <f>SUM(G59)</f>
        <v>680</v>
      </c>
      <c r="H60" s="5">
        <f>SUM(H59)</f>
        <v>0</v>
      </c>
      <c r="I60" s="5">
        <f>SUM(I59)</f>
        <v>0</v>
      </c>
      <c r="J60" s="5">
        <f>SUM(J59)</f>
        <v>680</v>
      </c>
      <c r="K60" s="5">
        <f>SUM(G60:I60)</f>
        <v>680</v>
      </c>
    </row>
    <row r="61" spans="1:11" x14ac:dyDescent="0.25">
      <c r="A61" s="32"/>
      <c r="B61" s="32"/>
      <c r="C61" s="32"/>
      <c r="D61" s="12"/>
      <c r="E61" s="12"/>
      <c r="F61" s="12"/>
      <c r="G61" s="12"/>
      <c r="H61" s="12"/>
      <c r="I61" s="12"/>
      <c r="J61" s="12"/>
      <c r="K61" s="12"/>
    </row>
    <row r="62" spans="1:11" x14ac:dyDescent="0.25">
      <c r="A62" s="32"/>
      <c r="B62" s="21" t="s">
        <v>39</v>
      </c>
      <c r="C62" s="22"/>
      <c r="D62" s="23"/>
      <c r="E62" s="24">
        <f>SUM(E23+E31+E42+E50+E56+E60)</f>
        <v>163025</v>
      </c>
      <c r="F62" s="24"/>
      <c r="G62" s="24">
        <f>SUM(G23+G31+G42+G50+G56+G60)</f>
        <v>30000</v>
      </c>
      <c r="H62" s="24">
        <f>SUM(H23+H31+H42+H50+H56+H60)</f>
        <v>133025</v>
      </c>
      <c r="I62" s="24">
        <f>SUM(I23+I31+I42+I50+I56+I60)</f>
        <v>0</v>
      </c>
      <c r="J62" s="24">
        <f>SUM(J23+J31+J42+J50+J56+J60)</f>
        <v>163025</v>
      </c>
      <c r="K62" s="25">
        <f>SUM(G62:I62)</f>
        <v>163025</v>
      </c>
    </row>
    <row r="63" spans="1:11" x14ac:dyDescent="0.25">
      <c r="A63" s="32"/>
      <c r="B63" s="32"/>
      <c r="C63" s="32"/>
      <c r="D63" s="12"/>
      <c r="E63" s="12"/>
      <c r="F63" s="12"/>
      <c r="G63" s="12"/>
      <c r="H63" s="12"/>
      <c r="I63" s="12"/>
      <c r="J63" s="12"/>
      <c r="K63" s="12"/>
    </row>
    <row r="65" spans="1:11" x14ac:dyDescent="0.25">
      <c r="A65" s="45" t="s">
        <v>70</v>
      </c>
      <c r="B65" s="45"/>
      <c r="C65" s="13"/>
      <c r="D65" s="14"/>
      <c r="E65" s="14"/>
      <c r="F65" s="14"/>
      <c r="G65" s="14"/>
      <c r="H65" s="14"/>
      <c r="I65" s="14"/>
      <c r="J65" s="14"/>
      <c r="K65" s="14"/>
    </row>
    <row r="66" spans="1:11" x14ac:dyDescent="0.25">
      <c r="A66" s="44" t="s">
        <v>38</v>
      </c>
      <c r="B66" s="44"/>
      <c r="C66" s="32"/>
      <c r="D66" s="12"/>
      <c r="E66" s="12"/>
      <c r="F66" s="12"/>
      <c r="G66" s="12"/>
      <c r="H66" s="12"/>
      <c r="I66" s="12"/>
      <c r="J66" s="12"/>
      <c r="K66" s="12"/>
    </row>
    <row r="67" spans="1:11" x14ac:dyDescent="0.25">
      <c r="A67" s="32"/>
      <c r="B67" s="32" t="s">
        <v>71</v>
      </c>
      <c r="C67" s="32"/>
      <c r="D67" s="12"/>
      <c r="E67" s="12">
        <v>5000</v>
      </c>
      <c r="F67" s="12"/>
      <c r="G67" s="12">
        <f>E67</f>
        <v>5000</v>
      </c>
      <c r="H67" s="12"/>
      <c r="I67" s="12"/>
      <c r="J67" s="12">
        <f t="shared" ref="J67:J72" si="33">SUM(G67:I67)</f>
        <v>5000</v>
      </c>
      <c r="K67" s="12"/>
    </row>
    <row r="68" spans="1:11" x14ac:dyDescent="0.25">
      <c r="A68" s="32"/>
      <c r="B68" s="32" t="s">
        <v>25</v>
      </c>
      <c r="C68" s="32"/>
      <c r="D68" s="12"/>
      <c r="E68" s="12">
        <v>2000</v>
      </c>
      <c r="F68" s="12"/>
      <c r="G68" s="12">
        <f>E68</f>
        <v>2000</v>
      </c>
      <c r="H68" s="12"/>
      <c r="I68" s="12"/>
      <c r="J68" s="12">
        <f t="shared" ref="J68:J69" si="34">SUM(G68:I68)</f>
        <v>2000</v>
      </c>
      <c r="K68" s="12"/>
    </row>
    <row r="69" spans="1:11" x14ac:dyDescent="0.25">
      <c r="A69" s="32"/>
      <c r="B69" s="32" t="s">
        <v>75</v>
      </c>
      <c r="C69" s="32"/>
      <c r="D69" s="12"/>
      <c r="E69" s="12">
        <v>1000</v>
      </c>
      <c r="F69" s="12"/>
      <c r="G69" s="12">
        <f>E69</f>
        <v>1000</v>
      </c>
      <c r="H69" s="12"/>
      <c r="I69" s="12"/>
      <c r="J69" s="12">
        <f t="shared" si="34"/>
        <v>1000</v>
      </c>
      <c r="K69" s="12"/>
    </row>
    <row r="70" spans="1:11" x14ac:dyDescent="0.25">
      <c r="A70" s="32"/>
      <c r="B70" s="4" t="s">
        <v>26</v>
      </c>
      <c r="C70" s="32"/>
      <c r="D70" s="12"/>
      <c r="E70" s="12">
        <v>3000</v>
      </c>
      <c r="F70" s="12"/>
      <c r="G70" s="12">
        <f t="shared" ref="G70:G73" si="35">E70</f>
        <v>3000</v>
      </c>
      <c r="H70" s="12"/>
      <c r="I70" s="12"/>
      <c r="J70" s="12">
        <f t="shared" si="33"/>
        <v>3000</v>
      </c>
      <c r="K70" s="12"/>
    </row>
    <row r="71" spans="1:11" x14ac:dyDescent="0.25">
      <c r="A71" s="32"/>
      <c r="B71" s="32" t="s">
        <v>27</v>
      </c>
      <c r="C71" s="32"/>
      <c r="D71" s="12"/>
      <c r="E71" s="12">
        <v>2000</v>
      </c>
      <c r="F71" s="12"/>
      <c r="G71" s="12">
        <f t="shared" si="35"/>
        <v>2000</v>
      </c>
      <c r="H71" s="12"/>
      <c r="I71" s="12"/>
      <c r="J71" s="12">
        <f t="shared" si="33"/>
        <v>2000</v>
      </c>
      <c r="K71" s="12"/>
    </row>
    <row r="72" spans="1:11" x14ac:dyDescent="0.25">
      <c r="A72" s="32"/>
      <c r="B72" s="4" t="s">
        <v>72</v>
      </c>
      <c r="C72" s="32">
        <v>10</v>
      </c>
      <c r="D72" s="12">
        <v>200</v>
      </c>
      <c r="E72" s="12">
        <f>C72*D72</f>
        <v>2000</v>
      </c>
      <c r="F72" s="12"/>
      <c r="G72" s="12">
        <f t="shared" si="35"/>
        <v>2000</v>
      </c>
      <c r="H72" s="12"/>
      <c r="I72" s="12"/>
      <c r="J72" s="12">
        <f t="shared" si="33"/>
        <v>2000</v>
      </c>
      <c r="K72" s="12"/>
    </row>
    <row r="73" spans="1:11" ht="12" thickBot="1" x14ac:dyDescent="0.3">
      <c r="B73" s="17" t="s">
        <v>43</v>
      </c>
      <c r="C73" s="17"/>
      <c r="D73" s="18"/>
      <c r="E73" s="18">
        <v>3000</v>
      </c>
      <c r="F73" s="18"/>
      <c r="G73" s="16">
        <f t="shared" si="35"/>
        <v>3000</v>
      </c>
      <c r="H73" s="18"/>
      <c r="I73" s="16"/>
      <c r="J73" s="16">
        <f t="shared" ref="J73" si="36">SUM(G73:I73)</f>
        <v>3000</v>
      </c>
      <c r="K73" s="18"/>
    </row>
    <row r="74" spans="1:11" x14ac:dyDescent="0.25">
      <c r="A74" s="32"/>
      <c r="B74" s="2" t="s">
        <v>24</v>
      </c>
      <c r="C74" s="32"/>
      <c r="D74" s="12"/>
      <c r="E74" s="5">
        <f>SUM(E67:E73)</f>
        <v>18000</v>
      </c>
      <c r="G74" s="5">
        <f>SUM(G67:G73)</f>
        <v>18000</v>
      </c>
      <c r="H74" s="5">
        <f>SUM(H67:H73)</f>
        <v>0</v>
      </c>
      <c r="I74" s="5">
        <f>SUM(I67:I73)</f>
        <v>0</v>
      </c>
      <c r="J74" s="5">
        <f>SUM(J67:J73)</f>
        <v>18000</v>
      </c>
      <c r="K74" s="5">
        <f>SUM(G74:I74)</f>
        <v>18000</v>
      </c>
    </row>
    <row r="75" spans="1:11" x14ac:dyDescent="0.25">
      <c r="A75" s="32"/>
      <c r="B75" s="32"/>
      <c r="C75" s="32"/>
      <c r="D75" s="12"/>
      <c r="E75" s="12"/>
      <c r="F75" s="12"/>
      <c r="G75" s="12"/>
      <c r="H75" s="12"/>
      <c r="I75" s="12"/>
      <c r="J75" s="12"/>
      <c r="K75" s="12"/>
    </row>
    <row r="76" spans="1:11" x14ac:dyDescent="0.25">
      <c r="A76" s="44" t="s">
        <v>22</v>
      </c>
      <c r="B76" s="44"/>
      <c r="C76" s="32"/>
      <c r="D76" s="12"/>
      <c r="E76" s="12"/>
      <c r="F76" s="12"/>
      <c r="G76" s="12"/>
      <c r="H76" s="12"/>
      <c r="I76" s="12"/>
      <c r="J76" s="12"/>
      <c r="K76" s="12"/>
    </row>
    <row r="77" spans="1:11" x14ac:dyDescent="0.25">
      <c r="A77" s="32"/>
      <c r="B77" s="4" t="s">
        <v>74</v>
      </c>
      <c r="C77" s="32"/>
      <c r="D77" s="12"/>
      <c r="E77" s="12">
        <v>500</v>
      </c>
      <c r="F77" s="12"/>
      <c r="G77" s="12">
        <f>E77</f>
        <v>500</v>
      </c>
      <c r="H77" s="12"/>
      <c r="I77" s="12"/>
      <c r="J77" s="12">
        <f t="shared" ref="J77:J78" si="37">SUM(G77:I77)</f>
        <v>500</v>
      </c>
      <c r="K77" s="12"/>
    </row>
    <row r="78" spans="1:11" ht="12" thickBot="1" x14ac:dyDescent="0.3">
      <c r="B78" s="17" t="s">
        <v>36</v>
      </c>
      <c r="C78" s="17"/>
      <c r="D78" s="18"/>
      <c r="E78" s="18">
        <v>4000</v>
      </c>
      <c r="F78" s="18"/>
      <c r="G78" s="16">
        <f>E78</f>
        <v>4000</v>
      </c>
      <c r="H78" s="18"/>
      <c r="I78" s="16"/>
      <c r="J78" s="16">
        <f t="shared" si="37"/>
        <v>4000</v>
      </c>
      <c r="K78" s="18"/>
    </row>
    <row r="79" spans="1:11" x14ac:dyDescent="0.25">
      <c r="A79" s="32"/>
      <c r="B79" s="2" t="s">
        <v>24</v>
      </c>
      <c r="C79" s="32"/>
      <c r="D79" s="12"/>
      <c r="E79" s="12">
        <f>SUM(E77:E78)</f>
        <v>4500</v>
      </c>
      <c r="F79" s="12"/>
      <c r="G79" s="12">
        <f>SUM(G77:G78)</f>
        <v>4500</v>
      </c>
      <c r="H79" s="12">
        <f>SUM(H77:H78)</f>
        <v>0</v>
      </c>
      <c r="I79" s="12">
        <f>SUM(I77:I78)</f>
        <v>0</v>
      </c>
      <c r="J79" s="12">
        <f>SUM(J77:J78)</f>
        <v>4500</v>
      </c>
      <c r="K79" s="5">
        <f>SUM(G79:I79)</f>
        <v>4500</v>
      </c>
    </row>
    <row r="80" spans="1:11" x14ac:dyDescent="0.25">
      <c r="A80" s="32"/>
      <c r="B80" s="32"/>
      <c r="C80" s="32"/>
      <c r="D80" s="12"/>
      <c r="E80" s="12"/>
      <c r="F80" s="12"/>
      <c r="G80" s="12"/>
      <c r="H80" s="12"/>
      <c r="I80" s="12"/>
      <c r="J80" s="12"/>
      <c r="K80" s="12"/>
    </row>
    <row r="81" spans="1:11" x14ac:dyDescent="0.25">
      <c r="A81" s="31" t="s">
        <v>69</v>
      </c>
      <c r="B81" s="32"/>
      <c r="C81" s="32"/>
      <c r="D81" s="12"/>
      <c r="E81" s="12"/>
      <c r="F81" s="12"/>
      <c r="G81" s="12"/>
      <c r="H81" s="12"/>
      <c r="I81" s="12"/>
      <c r="J81" s="12"/>
      <c r="K81" s="12"/>
    </row>
    <row r="82" spans="1:11" ht="12" thickBot="1" x14ac:dyDescent="0.3">
      <c r="A82" s="31"/>
      <c r="B82" s="15" t="s">
        <v>73</v>
      </c>
      <c r="C82" s="15"/>
      <c r="D82" s="16"/>
      <c r="E82" s="16">
        <v>5000</v>
      </c>
      <c r="F82" s="16"/>
      <c r="G82" s="16">
        <f>E82</f>
        <v>5000</v>
      </c>
      <c r="H82" s="16"/>
      <c r="I82" s="16"/>
      <c r="J82" s="16">
        <f t="shared" ref="J82" si="38">SUM(G82:I82)</f>
        <v>5000</v>
      </c>
      <c r="K82" s="16"/>
    </row>
    <row r="83" spans="1:11" x14ac:dyDescent="0.25">
      <c r="A83" s="32"/>
      <c r="B83" s="2" t="s">
        <v>24</v>
      </c>
      <c r="C83" s="32"/>
      <c r="D83" s="12"/>
      <c r="E83" s="5">
        <f>SUM(E82)</f>
        <v>5000</v>
      </c>
      <c r="G83" s="5">
        <f t="shared" ref="G83:J83" si="39">SUM(G82)</f>
        <v>5000</v>
      </c>
      <c r="H83" s="5">
        <f t="shared" si="39"/>
        <v>0</v>
      </c>
      <c r="I83" s="5">
        <f t="shared" si="39"/>
        <v>0</v>
      </c>
      <c r="J83" s="5">
        <f t="shared" si="39"/>
        <v>5000</v>
      </c>
      <c r="K83" s="5">
        <f>SUM(G83:I83)</f>
        <v>5000</v>
      </c>
    </row>
    <row r="84" spans="1:11" x14ac:dyDescent="0.25">
      <c r="A84" s="32"/>
      <c r="B84" s="32"/>
      <c r="C84" s="32"/>
      <c r="D84" s="12"/>
      <c r="E84" s="12"/>
      <c r="F84" s="12"/>
      <c r="G84" s="12"/>
      <c r="H84" s="12"/>
      <c r="I84" s="12"/>
      <c r="J84" s="12"/>
      <c r="K84" s="12"/>
    </row>
    <row r="85" spans="1:11" x14ac:dyDescent="0.25">
      <c r="A85" s="31" t="s">
        <v>0</v>
      </c>
      <c r="B85" s="32"/>
      <c r="C85" s="32"/>
      <c r="D85" s="12"/>
      <c r="E85" s="12"/>
      <c r="F85" s="12"/>
      <c r="G85" s="12"/>
      <c r="H85" s="12"/>
      <c r="I85" s="12"/>
      <c r="J85" s="12"/>
      <c r="K85" s="12"/>
    </row>
    <row r="86" spans="1:11" ht="12" thickBot="1" x14ac:dyDescent="0.3">
      <c r="A86" s="31"/>
      <c r="B86" s="15" t="s">
        <v>0</v>
      </c>
      <c r="C86" s="15"/>
      <c r="D86" s="16"/>
      <c r="E86" s="16">
        <f>G8-E74-E79-E83</f>
        <v>2500</v>
      </c>
      <c r="F86" s="16"/>
      <c r="G86" s="16">
        <f>E86</f>
        <v>2500</v>
      </c>
      <c r="H86" s="16"/>
      <c r="I86" s="16"/>
      <c r="J86" s="16">
        <f t="shared" ref="J86" si="40">SUM(G86:I86)</f>
        <v>2500</v>
      </c>
      <c r="K86" s="16"/>
    </row>
    <row r="87" spans="1:11" x14ac:dyDescent="0.25">
      <c r="A87" s="32"/>
      <c r="B87" s="2" t="s">
        <v>24</v>
      </c>
      <c r="C87" s="32"/>
      <c r="D87" s="12"/>
      <c r="E87" s="5">
        <f>SUM(E86)</f>
        <v>2500</v>
      </c>
      <c r="G87" s="5">
        <f>SUM(G86)</f>
        <v>2500</v>
      </c>
      <c r="H87" s="5">
        <f>SUM(H86)</f>
        <v>0</v>
      </c>
      <c r="I87" s="5">
        <f>SUM(I86)</f>
        <v>0</v>
      </c>
      <c r="J87" s="5">
        <f>SUM(J86)</f>
        <v>2500</v>
      </c>
      <c r="K87" s="5">
        <f>SUM(G87:I87)</f>
        <v>2500</v>
      </c>
    </row>
    <row r="88" spans="1:11" x14ac:dyDescent="0.25">
      <c r="A88" s="32"/>
      <c r="B88" s="32"/>
      <c r="C88" s="32"/>
      <c r="D88" s="12"/>
      <c r="E88" s="12"/>
      <c r="F88" s="12"/>
      <c r="G88" s="12"/>
      <c r="H88" s="12"/>
      <c r="I88" s="12"/>
      <c r="J88" s="12"/>
      <c r="K88" s="12"/>
    </row>
    <row r="89" spans="1:11" x14ac:dyDescent="0.25">
      <c r="A89" s="32"/>
      <c r="B89" s="21" t="s">
        <v>39</v>
      </c>
      <c r="C89" s="22"/>
      <c r="D89" s="23"/>
      <c r="E89" s="24">
        <f>SUM(E74+E79+E83+E87)</f>
        <v>30000</v>
      </c>
      <c r="F89" s="24"/>
      <c r="G89" s="24">
        <f>SUM(G74+G79+G83+G87)</f>
        <v>30000</v>
      </c>
      <c r="H89" s="24">
        <f>SUM(H74+H79+H83+H87)</f>
        <v>0</v>
      </c>
      <c r="I89" s="24">
        <f>SUM(I74+I79+I83+I87)</f>
        <v>0</v>
      </c>
      <c r="J89" s="24">
        <f>SUM(J74+J79+J83+J87)</f>
        <v>30000</v>
      </c>
      <c r="K89" s="25">
        <f>SUM(G89:I89)</f>
        <v>30000</v>
      </c>
    </row>
    <row r="90" spans="1:11" x14ac:dyDescent="0.25">
      <c r="A90" s="32"/>
      <c r="B90" s="32"/>
      <c r="C90" s="32"/>
      <c r="D90" s="12"/>
      <c r="E90" s="12"/>
      <c r="F90" s="12"/>
      <c r="G90" s="12"/>
      <c r="H90" s="12"/>
      <c r="I90" s="12"/>
      <c r="J90" s="12"/>
      <c r="K90" s="12"/>
    </row>
    <row r="91" spans="1:11" x14ac:dyDescent="0.2">
      <c r="A91" s="32"/>
      <c r="B91" s="32"/>
      <c r="C91" s="32"/>
      <c r="D91" s="12"/>
      <c r="E91" s="12"/>
      <c r="F91" s="12"/>
      <c r="G91" s="26"/>
      <c r="H91" s="12"/>
      <c r="I91" s="12"/>
      <c r="J91" s="12"/>
      <c r="K91" s="12"/>
    </row>
    <row r="92" spans="1:11" x14ac:dyDescent="0.25">
      <c r="A92" s="45" t="s">
        <v>40</v>
      </c>
      <c r="B92" s="45"/>
      <c r="C92" s="13"/>
      <c r="D92" s="14"/>
      <c r="E92" s="14"/>
      <c r="F92" s="14"/>
      <c r="G92" s="14"/>
      <c r="H92" s="14"/>
      <c r="I92" s="14"/>
      <c r="J92" s="14"/>
      <c r="K92" s="14"/>
    </row>
    <row r="93" spans="1:11" x14ac:dyDescent="0.25">
      <c r="A93" s="47" t="s">
        <v>82</v>
      </c>
      <c r="B93" s="47"/>
      <c r="C93" s="32"/>
      <c r="D93" s="12"/>
      <c r="E93" s="12"/>
      <c r="F93" s="12"/>
      <c r="G93" s="12"/>
      <c r="H93" s="12"/>
      <c r="I93" s="12"/>
      <c r="J93" s="12"/>
      <c r="K93" s="12"/>
    </row>
    <row r="94" spans="1:11" ht="12" thickBot="1" x14ac:dyDescent="0.3">
      <c r="B94" s="17" t="s">
        <v>83</v>
      </c>
      <c r="C94" s="17"/>
      <c r="D94" s="18"/>
      <c r="E94" s="18">
        <f>30000*0.6</f>
        <v>18000</v>
      </c>
      <c r="F94" s="18"/>
      <c r="G94" s="16">
        <f t="shared" ref="G94" si="41">E94</f>
        <v>18000</v>
      </c>
      <c r="H94" s="18"/>
      <c r="I94" s="16"/>
      <c r="J94" s="16">
        <f t="shared" ref="J94" si="42">SUM(G94:I94)</f>
        <v>18000</v>
      </c>
      <c r="K94" s="18"/>
    </row>
    <row r="95" spans="1:11" x14ac:dyDescent="0.25">
      <c r="A95" s="32"/>
      <c r="B95" s="2" t="s">
        <v>24</v>
      </c>
      <c r="C95" s="32"/>
      <c r="D95" s="12"/>
      <c r="E95" s="5">
        <f>SUM(E94:E94)</f>
        <v>18000</v>
      </c>
      <c r="G95" s="5">
        <f>SUM(G94:G94)</f>
        <v>18000</v>
      </c>
      <c r="H95" s="5">
        <f>SUM(H94:H94)</f>
        <v>0</v>
      </c>
      <c r="I95" s="5">
        <f>SUM(I94:I94)</f>
        <v>0</v>
      </c>
      <c r="J95" s="5">
        <f>SUM(J94:J94)</f>
        <v>18000</v>
      </c>
      <c r="K95" s="5">
        <f>SUM(G95:I95)</f>
        <v>18000</v>
      </c>
    </row>
    <row r="96" spans="1:11" x14ac:dyDescent="0.25">
      <c r="A96" s="32"/>
      <c r="B96" s="32"/>
      <c r="C96" s="32"/>
      <c r="D96" s="12"/>
      <c r="E96" s="12"/>
      <c r="F96" s="12"/>
      <c r="G96" s="12"/>
      <c r="H96" s="12"/>
      <c r="I96" s="12"/>
      <c r="J96" s="12"/>
      <c r="K96" s="12"/>
    </row>
    <row r="97" spans="1:11" x14ac:dyDescent="0.25">
      <c r="A97" s="44" t="s">
        <v>47</v>
      </c>
      <c r="B97" s="44"/>
      <c r="C97" s="32"/>
      <c r="D97" s="12"/>
      <c r="E97" s="12"/>
      <c r="F97" s="12"/>
      <c r="G97" s="12"/>
      <c r="H97" s="12"/>
      <c r="I97" s="12"/>
      <c r="J97" s="12"/>
      <c r="K97" s="12"/>
    </row>
    <row r="98" spans="1:11" x14ac:dyDescent="0.25">
      <c r="A98" s="32"/>
      <c r="B98" s="4" t="s">
        <v>77</v>
      </c>
      <c r="C98" s="32"/>
      <c r="D98" s="12"/>
      <c r="E98" s="12">
        <v>500</v>
      </c>
      <c r="F98" s="12"/>
      <c r="G98" s="12">
        <f>E98</f>
        <v>500</v>
      </c>
      <c r="H98" s="12"/>
      <c r="I98" s="12"/>
      <c r="J98" s="12">
        <f>SUM(G98:I98)</f>
        <v>500</v>
      </c>
      <c r="K98" s="12"/>
    </row>
    <row r="99" spans="1:11" x14ac:dyDescent="0.25">
      <c r="A99" s="32"/>
      <c r="B99" s="4" t="s">
        <v>78</v>
      </c>
      <c r="C99" s="32"/>
      <c r="D99" s="12"/>
      <c r="E99" s="12">
        <v>1000</v>
      </c>
      <c r="F99" s="12"/>
      <c r="G99" s="12">
        <f t="shared" ref="G99:G104" si="43">E99</f>
        <v>1000</v>
      </c>
      <c r="H99" s="12"/>
      <c r="I99" s="12"/>
      <c r="J99" s="12">
        <f t="shared" ref="J99:J106" si="44">SUM(G99:I99)</f>
        <v>1000</v>
      </c>
      <c r="K99" s="12"/>
    </row>
    <row r="100" spans="1:11" x14ac:dyDescent="0.25">
      <c r="A100" s="32"/>
      <c r="B100" s="4" t="s">
        <v>41</v>
      </c>
      <c r="C100" s="32"/>
      <c r="D100" s="12"/>
      <c r="E100" s="12">
        <v>500</v>
      </c>
      <c r="F100" s="12"/>
      <c r="G100" s="12">
        <f t="shared" si="43"/>
        <v>500</v>
      </c>
      <c r="H100" s="12"/>
      <c r="I100" s="12"/>
      <c r="J100" s="12">
        <f t="shared" si="44"/>
        <v>500</v>
      </c>
      <c r="K100" s="12"/>
    </row>
    <row r="101" spans="1:11" x14ac:dyDescent="0.25">
      <c r="A101" s="32"/>
      <c r="B101" s="4" t="s">
        <v>42</v>
      </c>
      <c r="C101" s="32"/>
      <c r="D101" s="12"/>
      <c r="E101" s="12">
        <v>500</v>
      </c>
      <c r="F101" s="12"/>
      <c r="G101" s="12">
        <f t="shared" si="43"/>
        <v>500</v>
      </c>
      <c r="H101" s="12"/>
      <c r="I101" s="12"/>
      <c r="J101" s="12">
        <f t="shared" si="44"/>
        <v>500</v>
      </c>
      <c r="K101" s="12"/>
    </row>
    <row r="102" spans="1:11" x14ac:dyDescent="0.25">
      <c r="A102" s="32"/>
      <c r="B102" s="4" t="s">
        <v>79</v>
      </c>
      <c r="C102" s="32"/>
      <c r="D102" s="12"/>
      <c r="E102" s="12">
        <v>500</v>
      </c>
      <c r="F102" s="12"/>
      <c r="G102" s="12">
        <f>E102</f>
        <v>500</v>
      </c>
      <c r="H102" s="12"/>
      <c r="I102" s="12"/>
      <c r="J102" s="12">
        <f>SUM(G102:I102)</f>
        <v>500</v>
      </c>
      <c r="K102" s="12"/>
    </row>
    <row r="103" spans="1:11" x14ac:dyDescent="0.25">
      <c r="A103" s="32"/>
      <c r="B103" s="4" t="s">
        <v>80</v>
      </c>
      <c r="C103" s="32"/>
      <c r="D103" s="12"/>
      <c r="E103" s="12">
        <v>500</v>
      </c>
      <c r="F103" s="12"/>
      <c r="G103" s="12">
        <f>E103</f>
        <v>500</v>
      </c>
      <c r="H103" s="12"/>
      <c r="I103" s="12"/>
      <c r="J103" s="12">
        <f>SUM(G103:I103)</f>
        <v>500</v>
      </c>
      <c r="K103" s="12"/>
    </row>
    <row r="104" spans="1:11" x14ac:dyDescent="0.25">
      <c r="A104" s="32"/>
      <c r="B104" s="4" t="s">
        <v>76</v>
      </c>
      <c r="C104" s="32"/>
      <c r="D104" s="12"/>
      <c r="E104" s="12">
        <v>1000</v>
      </c>
      <c r="F104" s="12"/>
      <c r="G104" s="12">
        <f t="shared" si="43"/>
        <v>1000</v>
      </c>
      <c r="H104" s="12"/>
      <c r="I104" s="12"/>
      <c r="J104" s="12">
        <f t="shared" si="44"/>
        <v>1000</v>
      </c>
      <c r="K104" s="12"/>
    </row>
    <row r="105" spans="1:11" x14ac:dyDescent="0.25">
      <c r="B105" s="32" t="s">
        <v>81</v>
      </c>
      <c r="E105" s="12">
        <v>2500</v>
      </c>
      <c r="G105" s="12">
        <f t="shared" ref="G105:G106" si="45">E105</f>
        <v>2500</v>
      </c>
      <c r="J105" s="12">
        <f t="shared" si="44"/>
        <v>2500</v>
      </c>
    </row>
    <row r="106" spans="1:11" ht="12" thickBot="1" x14ac:dyDescent="0.3">
      <c r="B106" s="17" t="s">
        <v>36</v>
      </c>
      <c r="C106" s="17"/>
      <c r="D106" s="18"/>
      <c r="E106" s="16">
        <v>2000</v>
      </c>
      <c r="F106" s="18"/>
      <c r="G106" s="16">
        <f t="shared" si="45"/>
        <v>2000</v>
      </c>
      <c r="H106" s="18"/>
      <c r="I106" s="16"/>
      <c r="J106" s="16">
        <f t="shared" si="44"/>
        <v>2000</v>
      </c>
      <c r="K106" s="18"/>
    </row>
    <row r="107" spans="1:11" x14ac:dyDescent="0.25">
      <c r="A107" s="32"/>
      <c r="B107" s="2" t="s">
        <v>24</v>
      </c>
      <c r="C107" s="32"/>
      <c r="D107" s="12"/>
      <c r="E107" s="12">
        <f>SUM(E98:E106)</f>
        <v>9000</v>
      </c>
      <c r="F107" s="12"/>
      <c r="G107" s="5">
        <f>SUM(G98:G106)</f>
        <v>9000</v>
      </c>
      <c r="H107" s="5">
        <f t="shared" ref="H107" si="46">SUM(H98:H106)</f>
        <v>0</v>
      </c>
      <c r="I107" s="5">
        <f t="shared" ref="I107" si="47">SUM(I98:I106)</f>
        <v>0</v>
      </c>
      <c r="J107" s="5">
        <f>SUM(J98:J106)</f>
        <v>9000</v>
      </c>
      <c r="K107" s="5">
        <f>SUM(G107:I107)</f>
        <v>9000</v>
      </c>
    </row>
    <row r="108" spans="1:11" x14ac:dyDescent="0.25">
      <c r="A108" s="32"/>
      <c r="B108" s="32"/>
      <c r="C108" s="32"/>
      <c r="D108" s="12"/>
      <c r="E108" s="12"/>
      <c r="F108" s="12"/>
      <c r="G108" s="12"/>
      <c r="H108" s="12"/>
      <c r="I108" s="12"/>
      <c r="J108" s="12"/>
      <c r="K108" s="12"/>
    </row>
    <row r="109" spans="1:11" x14ac:dyDescent="0.25">
      <c r="A109" s="31" t="s">
        <v>0</v>
      </c>
      <c r="B109" s="32"/>
      <c r="C109" s="32"/>
      <c r="D109" s="12"/>
      <c r="E109" s="12"/>
      <c r="F109" s="12"/>
      <c r="G109" s="12"/>
      <c r="H109" s="12"/>
      <c r="I109" s="12"/>
      <c r="J109" s="12"/>
      <c r="K109" s="12"/>
    </row>
    <row r="110" spans="1:11" ht="12" thickBot="1" x14ac:dyDescent="0.3">
      <c r="A110" s="31"/>
      <c r="B110" s="15" t="s">
        <v>0</v>
      </c>
      <c r="C110" s="15"/>
      <c r="D110" s="16"/>
      <c r="E110" s="16">
        <f>G8-(G107+G95)</f>
        <v>3000</v>
      </c>
      <c r="F110" s="16"/>
      <c r="G110" s="16">
        <f>E110</f>
        <v>3000</v>
      </c>
      <c r="H110" s="16"/>
      <c r="I110" s="16"/>
      <c r="J110" s="16">
        <f>SUM(G110:I110)</f>
        <v>3000</v>
      </c>
      <c r="K110" s="16"/>
    </row>
    <row r="111" spans="1:11" x14ac:dyDescent="0.25">
      <c r="A111" s="32"/>
      <c r="B111" s="2" t="s">
        <v>24</v>
      </c>
      <c r="C111" s="32"/>
      <c r="D111" s="12"/>
      <c r="E111" s="5">
        <f>SUM(E110)</f>
        <v>3000</v>
      </c>
      <c r="G111" s="5">
        <f>SUM(G110)</f>
        <v>3000</v>
      </c>
      <c r="H111" s="5">
        <f>SUM(H110)</f>
        <v>0</v>
      </c>
      <c r="I111" s="5">
        <f>SUM(I110)</f>
        <v>0</v>
      </c>
      <c r="J111" s="5">
        <f>SUM(J110)</f>
        <v>3000</v>
      </c>
      <c r="K111" s="5">
        <f>SUM(G111:I111)</f>
        <v>3000</v>
      </c>
    </row>
    <row r="112" spans="1:11" x14ac:dyDescent="0.25">
      <c r="A112" s="32"/>
      <c r="B112" s="32"/>
      <c r="C112" s="32"/>
      <c r="D112" s="12"/>
      <c r="E112" s="12"/>
      <c r="F112" s="12"/>
      <c r="G112" s="12"/>
      <c r="H112" s="12"/>
      <c r="I112" s="12"/>
      <c r="J112" s="12"/>
      <c r="K112" s="12"/>
    </row>
    <row r="113" spans="1:11" x14ac:dyDescent="0.25">
      <c r="A113" s="32"/>
      <c r="B113" s="21" t="s">
        <v>39</v>
      </c>
      <c r="C113" s="22"/>
      <c r="D113" s="23"/>
      <c r="E113" s="24">
        <f>SUM(E95+E107+E111)</f>
        <v>30000</v>
      </c>
      <c r="F113" s="24"/>
      <c r="G113" s="24">
        <f>SUM(G111+G95+G107)</f>
        <v>30000</v>
      </c>
      <c r="H113" s="24">
        <f t="shared" ref="H113:I113" si="48">SUM(H111+H95+H107)</f>
        <v>0</v>
      </c>
      <c r="I113" s="24">
        <f t="shared" si="48"/>
        <v>0</v>
      </c>
      <c r="J113" s="24">
        <f>SUM(J111+J95+J107)</f>
        <v>30000</v>
      </c>
      <c r="K113" s="25">
        <f>SUM(G113:I113)</f>
        <v>30000</v>
      </c>
    </row>
    <row r="114" spans="1:11" x14ac:dyDescent="0.25">
      <c r="A114" s="32"/>
      <c r="B114" s="32"/>
      <c r="C114" s="32"/>
      <c r="D114" s="12"/>
      <c r="E114" s="12"/>
      <c r="F114" s="12"/>
      <c r="G114" s="12"/>
      <c r="H114" s="12"/>
      <c r="I114" s="12"/>
      <c r="J114" s="12"/>
      <c r="K114" s="12"/>
    </row>
    <row r="115" spans="1:11" x14ac:dyDescent="0.2">
      <c r="A115" s="32"/>
      <c r="B115" s="32"/>
      <c r="C115" s="32"/>
      <c r="D115" s="12"/>
      <c r="E115" s="12"/>
      <c r="F115" s="12"/>
      <c r="G115" s="26"/>
      <c r="H115" s="12"/>
      <c r="I115" s="12"/>
      <c r="J115" s="12"/>
      <c r="K115" s="12"/>
    </row>
    <row r="117" spans="1:11" x14ac:dyDescent="0.25">
      <c r="A117" s="45" t="s">
        <v>44</v>
      </c>
      <c r="B117" s="45"/>
      <c r="C117" s="13"/>
      <c r="D117" s="14"/>
      <c r="E117" s="14"/>
      <c r="F117" s="14"/>
      <c r="G117" s="14"/>
      <c r="H117" s="14"/>
      <c r="I117" s="14"/>
      <c r="J117" s="14"/>
      <c r="K117" s="14"/>
    </row>
    <row r="118" spans="1:11" x14ac:dyDescent="0.25">
      <c r="A118" s="44" t="s">
        <v>88</v>
      </c>
      <c r="B118" s="44"/>
      <c r="C118" s="32"/>
      <c r="D118" s="12"/>
      <c r="E118" s="12"/>
      <c r="F118" s="12"/>
      <c r="G118" s="12"/>
      <c r="H118" s="12"/>
      <c r="I118" s="12"/>
      <c r="J118" s="12"/>
      <c r="K118" s="12"/>
    </row>
    <row r="119" spans="1:11" x14ac:dyDescent="0.25">
      <c r="A119" s="32"/>
      <c r="B119" s="4" t="s">
        <v>84</v>
      </c>
      <c r="C119" s="32"/>
      <c r="D119" s="12"/>
      <c r="E119" s="12">
        <v>8000</v>
      </c>
      <c r="F119" s="12"/>
      <c r="G119" s="12"/>
      <c r="H119" s="12"/>
      <c r="I119" s="12">
        <f>E119</f>
        <v>8000</v>
      </c>
      <c r="J119" s="12">
        <f>SUM(G119:I119)</f>
        <v>8000</v>
      </c>
      <c r="K119" s="12"/>
    </row>
    <row r="120" spans="1:11" x14ac:dyDescent="0.25">
      <c r="A120" s="32"/>
      <c r="B120" s="4" t="s">
        <v>86</v>
      </c>
      <c r="C120" s="32"/>
      <c r="D120" s="12"/>
      <c r="E120" s="12">
        <v>8000</v>
      </c>
      <c r="F120" s="12"/>
      <c r="G120" s="12"/>
      <c r="H120" s="12"/>
      <c r="I120" s="12">
        <f>E120</f>
        <v>8000</v>
      </c>
      <c r="J120" s="12">
        <f>SUM(G120:I120)</f>
        <v>8000</v>
      </c>
      <c r="K120" s="12"/>
    </row>
    <row r="121" spans="1:11" x14ac:dyDescent="0.25">
      <c r="A121" s="32"/>
      <c r="B121" s="4" t="s">
        <v>85</v>
      </c>
      <c r="C121" s="32"/>
      <c r="D121" s="12"/>
      <c r="E121" s="12">
        <v>8000</v>
      </c>
      <c r="F121" s="12"/>
      <c r="G121" s="12"/>
      <c r="H121" s="12"/>
      <c r="I121" s="12">
        <f t="shared" ref="I121:I122" si="49">E121</f>
        <v>8000</v>
      </c>
      <c r="J121" s="12">
        <f t="shared" ref="J121:J122" si="50">SUM(G121:I121)</f>
        <v>8000</v>
      </c>
      <c r="K121" s="12"/>
    </row>
    <row r="122" spans="1:11" x14ac:dyDescent="0.25">
      <c r="A122" s="32"/>
      <c r="B122" s="4" t="s">
        <v>89</v>
      </c>
      <c r="C122" s="32"/>
      <c r="D122" s="12"/>
      <c r="E122" s="12">
        <v>8000</v>
      </c>
      <c r="F122" s="12"/>
      <c r="G122" s="12"/>
      <c r="H122" s="12"/>
      <c r="I122" s="12">
        <f t="shared" si="49"/>
        <v>8000</v>
      </c>
      <c r="J122" s="12">
        <f t="shared" si="50"/>
        <v>8000</v>
      </c>
      <c r="K122" s="12"/>
    </row>
    <row r="123" spans="1:11" ht="12" thickBot="1" x14ac:dyDescent="0.3">
      <c r="A123" s="32"/>
      <c r="B123" s="17" t="s">
        <v>87</v>
      </c>
      <c r="C123" s="15">
        <v>10</v>
      </c>
      <c r="D123" s="16">
        <v>300</v>
      </c>
      <c r="E123" s="16">
        <f>C123*D123</f>
        <v>3000</v>
      </c>
      <c r="F123" s="16"/>
      <c r="G123" s="16"/>
      <c r="H123" s="16"/>
      <c r="I123" s="16">
        <f>E123</f>
        <v>3000</v>
      </c>
      <c r="J123" s="16">
        <f>SUM(G123:I123)</f>
        <v>3000</v>
      </c>
      <c r="K123" s="16"/>
    </row>
    <row r="124" spans="1:11" x14ac:dyDescent="0.25">
      <c r="A124" s="32"/>
      <c r="B124" s="2" t="s">
        <v>24</v>
      </c>
      <c r="C124" s="32"/>
      <c r="D124" s="12"/>
      <c r="E124" s="5">
        <f>SUM(E119:E123)</f>
        <v>35000</v>
      </c>
      <c r="G124" s="5">
        <f>SUM(G119:G123)</f>
        <v>0</v>
      </c>
      <c r="H124" s="5">
        <f>SUM(H119:H123)</f>
        <v>0</v>
      </c>
      <c r="I124" s="5">
        <f>SUM(I119:I123)</f>
        <v>35000</v>
      </c>
      <c r="J124" s="5">
        <f>SUM(J119:J123)</f>
        <v>35000</v>
      </c>
      <c r="K124" s="5">
        <f>SUM(G124:I124)</f>
        <v>35000</v>
      </c>
    </row>
    <row r="125" spans="1:11" x14ac:dyDescent="0.25">
      <c r="A125" s="32"/>
      <c r="B125" s="32"/>
      <c r="C125" s="32"/>
      <c r="D125" s="12"/>
      <c r="E125" s="12"/>
      <c r="F125" s="12"/>
      <c r="G125" s="12"/>
      <c r="H125" s="12"/>
      <c r="I125" s="12"/>
      <c r="J125" s="12"/>
      <c r="K125" s="12"/>
    </row>
    <row r="126" spans="1:11" x14ac:dyDescent="0.25">
      <c r="A126" s="44" t="s">
        <v>22</v>
      </c>
      <c r="B126" s="44"/>
      <c r="C126" s="32"/>
      <c r="D126" s="12"/>
      <c r="E126" s="12"/>
      <c r="F126" s="12"/>
      <c r="G126" s="12"/>
      <c r="H126" s="12"/>
      <c r="I126" s="12"/>
      <c r="J126" s="12"/>
      <c r="K126" s="12"/>
    </row>
    <row r="127" spans="1:11" x14ac:dyDescent="0.25">
      <c r="A127" s="32"/>
      <c r="B127" s="4" t="s">
        <v>91</v>
      </c>
      <c r="C127" s="32"/>
      <c r="D127" s="12"/>
      <c r="E127" s="12">
        <v>500</v>
      </c>
      <c r="F127" s="12"/>
      <c r="G127" s="12"/>
      <c r="H127" s="12"/>
      <c r="I127" s="12">
        <f>E127</f>
        <v>500</v>
      </c>
      <c r="J127" s="12">
        <f>SUM(G127:I127)</f>
        <v>500</v>
      </c>
      <c r="K127" s="12"/>
    </row>
    <row r="128" spans="1:11" x14ac:dyDescent="0.25">
      <c r="A128" s="32"/>
      <c r="B128" s="4" t="s">
        <v>41</v>
      </c>
      <c r="C128" s="32"/>
      <c r="D128" s="12"/>
      <c r="E128" s="12">
        <v>2000</v>
      </c>
      <c r="F128" s="12"/>
      <c r="G128" s="12"/>
      <c r="H128" s="12"/>
      <c r="I128" s="12">
        <f>E128</f>
        <v>2000</v>
      </c>
      <c r="J128" s="12">
        <f>SUM(G128:I128)</f>
        <v>2000</v>
      </c>
      <c r="K128" s="12"/>
    </row>
    <row r="129" spans="1:11" x14ac:dyDescent="0.25">
      <c r="A129" s="32"/>
      <c r="B129" s="4" t="s">
        <v>90</v>
      </c>
      <c r="C129" s="32"/>
      <c r="D129" s="12"/>
      <c r="E129" s="12">
        <v>2000</v>
      </c>
      <c r="F129" s="12"/>
      <c r="G129" s="12"/>
      <c r="H129" s="12"/>
      <c r="I129" s="12">
        <f>E129</f>
        <v>2000</v>
      </c>
      <c r="J129" s="12">
        <f>SUM(G129:I129)</f>
        <v>2000</v>
      </c>
      <c r="K129" s="12"/>
    </row>
    <row r="130" spans="1:11" ht="12" thickBot="1" x14ac:dyDescent="0.3">
      <c r="B130" s="17" t="s">
        <v>36</v>
      </c>
      <c r="C130" s="17"/>
      <c r="D130" s="18"/>
      <c r="E130" s="16">
        <v>2000</v>
      </c>
      <c r="F130" s="18"/>
      <c r="G130" s="16"/>
      <c r="H130" s="18"/>
      <c r="I130" s="16">
        <f>E130</f>
        <v>2000</v>
      </c>
      <c r="J130" s="16">
        <f>SUM(G130:I130)</f>
        <v>2000</v>
      </c>
      <c r="K130" s="18"/>
    </row>
    <row r="131" spans="1:11" x14ac:dyDescent="0.25">
      <c r="A131" s="32"/>
      <c r="B131" s="2" t="s">
        <v>24</v>
      </c>
      <c r="C131" s="32"/>
      <c r="D131" s="12"/>
      <c r="E131" s="12">
        <f>SUM(E127:E130)</f>
        <v>6500</v>
      </c>
      <c r="F131" s="12"/>
      <c r="G131" s="5">
        <f>SUM(G127:G130)</f>
        <v>0</v>
      </c>
      <c r="H131" s="5">
        <f>SUM(H127:H130)</f>
        <v>0</v>
      </c>
      <c r="I131" s="5">
        <f>SUM(I127:I130)</f>
        <v>6500</v>
      </c>
      <c r="J131" s="5">
        <f>SUM(J127:J130)</f>
        <v>6500</v>
      </c>
      <c r="K131" s="5">
        <f>SUM(G131:I131)</f>
        <v>6500</v>
      </c>
    </row>
    <row r="132" spans="1:11" x14ac:dyDescent="0.25">
      <c r="A132" s="32"/>
      <c r="B132" s="32"/>
      <c r="C132" s="32"/>
      <c r="D132" s="12"/>
      <c r="E132" s="12"/>
      <c r="F132" s="12"/>
      <c r="G132" s="12"/>
      <c r="H132" s="12"/>
      <c r="I132" s="12"/>
      <c r="J132" s="12"/>
      <c r="K132" s="12"/>
    </row>
    <row r="133" spans="1:11" x14ac:dyDescent="0.25">
      <c r="A133" s="31" t="s">
        <v>0</v>
      </c>
      <c r="B133" s="32"/>
      <c r="C133" s="32"/>
      <c r="D133" s="12"/>
      <c r="E133" s="12"/>
      <c r="F133" s="12"/>
      <c r="G133" s="12"/>
      <c r="H133" s="12"/>
      <c r="I133" s="12"/>
      <c r="J133" s="12"/>
      <c r="K133" s="12"/>
    </row>
    <row r="134" spans="1:11" ht="12" thickBot="1" x14ac:dyDescent="0.3">
      <c r="A134" s="31"/>
      <c r="B134" s="15" t="s">
        <v>0</v>
      </c>
      <c r="C134" s="15"/>
      <c r="D134" s="16"/>
      <c r="E134" s="16">
        <f>E10-(E124+E131)</f>
        <v>3500</v>
      </c>
      <c r="F134" s="16"/>
      <c r="G134" s="16"/>
      <c r="H134" s="16"/>
      <c r="I134" s="16">
        <f>E134</f>
        <v>3500</v>
      </c>
      <c r="J134" s="16">
        <f>SUM(G134:I134)</f>
        <v>3500</v>
      </c>
      <c r="K134" s="16"/>
    </row>
    <row r="135" spans="1:11" x14ac:dyDescent="0.25">
      <c r="A135" s="32"/>
      <c r="B135" s="2" t="s">
        <v>24</v>
      </c>
      <c r="C135" s="32"/>
      <c r="D135" s="12"/>
      <c r="E135" s="5">
        <f>SUM(E134)</f>
        <v>3500</v>
      </c>
      <c r="G135" s="5">
        <f>SUM(G134)</f>
        <v>0</v>
      </c>
      <c r="H135" s="5">
        <f>SUM(H134)</f>
        <v>0</v>
      </c>
      <c r="I135" s="5">
        <f>SUM(I134)</f>
        <v>3500</v>
      </c>
      <c r="J135" s="5">
        <f>SUM(J134)</f>
        <v>3500</v>
      </c>
      <c r="K135" s="5">
        <f>SUM(G135:I135)</f>
        <v>3500</v>
      </c>
    </row>
    <row r="136" spans="1:11" x14ac:dyDescent="0.25">
      <c r="A136" s="32"/>
      <c r="B136" s="32"/>
      <c r="C136" s="32"/>
      <c r="D136" s="12"/>
      <c r="E136" s="12"/>
      <c r="F136" s="12"/>
      <c r="G136" s="12"/>
      <c r="H136" s="12"/>
      <c r="I136" s="12"/>
      <c r="J136" s="12"/>
      <c r="K136" s="12"/>
    </row>
    <row r="137" spans="1:11" x14ac:dyDescent="0.25">
      <c r="A137" s="32"/>
      <c r="B137" s="21" t="s">
        <v>39</v>
      </c>
      <c r="C137" s="22"/>
      <c r="D137" s="23"/>
      <c r="E137" s="24">
        <f>SUM(E124+E131+E135)</f>
        <v>45000</v>
      </c>
      <c r="F137" s="24"/>
      <c r="G137" s="24">
        <f>SUM(G135+G124+G131)</f>
        <v>0</v>
      </c>
      <c r="H137" s="24">
        <f>SUM(H135+H124+H131)</f>
        <v>0</v>
      </c>
      <c r="I137" s="24">
        <f>SUM(I135+I124+I131)</f>
        <v>45000</v>
      </c>
      <c r="J137" s="24">
        <f>SUM(J135+J124+J131)</f>
        <v>45000</v>
      </c>
      <c r="K137" s="25">
        <f>SUM(G137:I137)</f>
        <v>45000</v>
      </c>
    </row>
    <row r="138" spans="1:11" x14ac:dyDescent="0.25">
      <c r="A138" s="32"/>
      <c r="B138" s="32"/>
      <c r="C138" s="32"/>
      <c r="D138" s="12"/>
      <c r="E138" s="12"/>
      <c r="F138" s="12"/>
      <c r="G138" s="12"/>
      <c r="H138" s="12"/>
      <c r="I138" s="12"/>
      <c r="J138" s="12"/>
      <c r="K138" s="12"/>
    </row>
    <row r="139" spans="1:11" x14ac:dyDescent="0.2">
      <c r="A139" s="32"/>
      <c r="B139" s="32"/>
      <c r="C139" s="32"/>
      <c r="D139" s="12"/>
      <c r="E139" s="12"/>
      <c r="F139" s="12"/>
      <c r="G139" s="26"/>
      <c r="H139" s="12"/>
      <c r="I139" s="12"/>
      <c r="J139" s="12"/>
      <c r="K139" s="12"/>
    </row>
    <row r="140" spans="1:11" x14ac:dyDescent="0.2">
      <c r="A140" s="43" t="s">
        <v>51</v>
      </c>
      <c r="B140" s="43"/>
      <c r="C140" s="28"/>
      <c r="D140" s="29"/>
      <c r="E140" s="29"/>
      <c r="F140" s="29"/>
      <c r="G140" s="30">
        <f>E8-G62-G89-G113</f>
        <v>0</v>
      </c>
      <c r="H140" s="30">
        <f>E9-H62-H89-H113</f>
        <v>41975</v>
      </c>
      <c r="I140" s="30">
        <f>E10-I62-I89-I113-I137</f>
        <v>0</v>
      </c>
      <c r="J140" s="29"/>
      <c r="K140" s="29"/>
    </row>
  </sheetData>
  <mergeCells count="16">
    <mergeCell ref="C1:J5"/>
    <mergeCell ref="A140:B140"/>
    <mergeCell ref="A33:B33"/>
    <mergeCell ref="A14:B14"/>
    <mergeCell ref="A52:B52"/>
    <mergeCell ref="A15:B15"/>
    <mergeCell ref="A117:B117"/>
    <mergeCell ref="A118:B118"/>
    <mergeCell ref="A93:B93"/>
    <mergeCell ref="A92:B92"/>
    <mergeCell ref="A97:B97"/>
    <mergeCell ref="A44:B44"/>
    <mergeCell ref="A76:B76"/>
    <mergeCell ref="A66:B66"/>
    <mergeCell ref="A65:B65"/>
    <mergeCell ref="A126:B126"/>
  </mergeCells>
  <pageMargins left="0.7" right="0.7" top="0.75" bottom="0.75" header="0.3" footer="0.3"/>
  <pageSetup scale="57" fitToHeight="0" orientation="portrait" r:id="rId1"/>
  <rowBreaks count="1" manualBreakCount="1">
    <brk id="9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SGA Budget FY15</vt:lpstr>
      <vt:lpstr>'SGA Budget FY15'!Print_Titles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Nicky Damania</dc:creator>
  <cp:lastModifiedBy>Nicky Damania</cp:lastModifiedBy>
  <cp:lastPrinted>2015-05-14T03:13:41Z</cp:lastPrinted>
  <dcterms:created xsi:type="dcterms:W3CDTF">2014-08-12T15:12:14Z</dcterms:created>
  <dcterms:modified xsi:type="dcterms:W3CDTF">2015-06-29T19:20:23Z</dcterms:modified>
</cp:coreProperties>
</file>